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Profil" sheetId="2" state="visible" r:id="rId2"/>
    <sheet xmlns:r="http://schemas.openxmlformats.org/officeDocument/2006/relationships" name="Journal" sheetId="3" state="visible" r:id="rId3"/>
    <sheet xmlns:r="http://schemas.openxmlformats.org/officeDocument/2006/relationships" name="Jahr" sheetId="4" state="visible" r:id="rId4"/>
    <sheet xmlns:r="http://schemas.openxmlformats.org/officeDocument/2006/relationships" name="Kategorien" sheetId="5" state="visible" r:id="rId5"/>
  </sheets>
  <definedNames/>
  <calcPr calcId="124519" fullCalcOnLoad="1"/>
</workbook>
</file>

<file path=xl/styles.xml><?xml version="1.0" encoding="utf-8"?>
<styleSheet xmlns="http://schemas.openxmlformats.org/spreadsheetml/2006/main">
  <numFmts count="4">
    <numFmt numFmtId="164" formatCode="dd.mm.yyyy"/>
    <numFmt numFmtId="165" formatCode="#,##0.00 &quot;€&quot;"/>
    <numFmt numFmtId="166" formatCode="0&quot; %&quot;"/>
    <numFmt numFmtId="167" formatCode="#,##0 &quot;€&quot;"/>
  </numFmts>
  <fonts count="29">
    <font>
      <name val="Calibri"/>
      <family val="2"/>
      <color theme="1"/>
      <sz val="11"/>
      <scheme val="minor"/>
    </font>
    <font>
      <name val="Arial"/>
      <b val="1"/>
      <color rgb="00FFFFFF"/>
      <sz val="18"/>
    </font>
    <font>
      <name val="Arial"/>
      <color rgb="005A6380"/>
      <sz val="10"/>
    </font>
    <font>
      <name val="Arial"/>
      <b val="1"/>
      <color rgb="00C0392B"/>
      <sz val="9"/>
    </font>
    <font>
      <name val="Arial"/>
      <color rgb="001B2236"/>
      <sz val="11"/>
    </font>
    <font>
      <name val="Arial"/>
      <b val="1"/>
      <color rgb="00232C48"/>
      <sz val="11"/>
    </font>
    <font>
      <name val="Arial"/>
      <color rgb="005A6380"/>
      <sz val="9"/>
    </font>
    <font>
      <name val="Arial"/>
      <i val="1"/>
      <color rgb="005A6380"/>
      <sz val="9.5"/>
    </font>
    <font>
      <name val="Arial"/>
      <b val="1"/>
      <color rgb="00232C48"/>
      <sz val="9"/>
    </font>
    <font>
      <name val="Arial"/>
      <b val="1"/>
      <color rgb="005A6380"/>
      <sz val="9"/>
    </font>
    <font>
      <name val="Arial"/>
      <b val="1"/>
      <color rgb="00FFFFFF"/>
      <sz val="9.5"/>
    </font>
    <font>
      <name val="Arial"/>
      <color rgb="00232C48"/>
      <sz val="10.5"/>
    </font>
    <font>
      <name val="Arial"/>
      <color rgb="005A6380"/>
      <sz val="10.5"/>
    </font>
    <font>
      <name val="Arial"/>
      <color rgb="001B2236"/>
      <sz val="10.5"/>
    </font>
    <font>
      <name val="Arial"/>
      <b val="1"/>
      <color rgb="005A6380"/>
      <sz val="10"/>
    </font>
    <font>
      <name val="Arial"/>
      <b val="1"/>
      <color rgb="00232C48"/>
      <sz val="10.5"/>
    </font>
    <font>
      <name val="Arial"/>
      <color rgb="005A6380"/>
      <sz val="9.5"/>
    </font>
    <font>
      <name val="Arial"/>
      <b val="1"/>
      <color rgb="001B2236"/>
      <sz val="10.5"/>
    </font>
    <font>
      <name val="Arial"/>
      <color rgb="005A6380"/>
      <sz val="8.5"/>
    </font>
    <font>
      <name val="Arial"/>
      <b val="1"/>
      <color rgb="00232C48"/>
      <sz val="13"/>
    </font>
    <font>
      <name val="Arial"/>
      <b val="1"/>
      <color rgb="001B2236"/>
      <sz val="11"/>
    </font>
    <font>
      <name val="Arial"/>
      <i val="1"/>
      <color rgb="005A6380"/>
      <sz val="9"/>
    </font>
    <font>
      <name val="Arial"/>
      <b val="1"/>
      <color rgb="00FFFFFF"/>
      <sz val="24"/>
    </font>
    <font>
      <name val="Arial"/>
      <b val="1"/>
      <color rgb="00C0392B"/>
      <sz val="15"/>
    </font>
    <font>
      <name val="Arial"/>
      <b val="1"/>
      <color rgb="00232C48"/>
      <sz val="20"/>
    </font>
    <font>
      <name val="Arial"/>
      <b val="1"/>
      <color rgb="00FFFFFF"/>
      <sz val="10"/>
    </font>
    <font>
      <name val="Arial"/>
      <b val="1"/>
      <color rgb="00232C48"/>
      <sz val="11"/>
      <u val="single"/>
    </font>
    <font>
      <name val="Arial"/>
      <color rgb="001B2236"/>
      <sz val="10"/>
    </font>
    <font>
      <name val="Arial"/>
      <b val="1"/>
      <color rgb="00232C48"/>
      <sz val="10"/>
    </font>
  </fonts>
  <fills count="5">
    <fill>
      <patternFill/>
    </fill>
    <fill>
      <patternFill patternType="gray125"/>
    </fill>
    <fill>
      <patternFill patternType="solid">
        <fgColor rgb="00232C48"/>
      </patternFill>
    </fill>
    <fill>
      <patternFill patternType="solid">
        <fgColor rgb="00EEF3FB"/>
      </patternFill>
    </fill>
    <fill>
      <patternFill patternType="solid">
        <fgColor rgb="00FFFFFF"/>
      </patternFill>
    </fill>
  </fills>
  <borders count="11">
    <border>
      <left/>
      <right/>
      <top/>
      <bottom/>
      <diagonal/>
    </border>
    <border>
      <bottom style="medium">
        <color rgb="00232C48"/>
      </bottom>
    </border>
    <border>
      <bottom style="thin">
        <color rgb="00D5DBE8"/>
      </bottom>
    </border>
    <border>
      <left style="thin">
        <color rgb="00D5DBE8"/>
      </left>
      <right style="thin">
        <color rgb="00D5DBE8"/>
      </right>
      <top style="thin">
        <color rgb="00D5DBE8"/>
      </top>
      <bottom style="thin">
        <color rgb="00D5DBE8"/>
      </bottom>
    </border>
    <border>
      <top style="medium">
        <color rgb="00232C48"/>
      </top>
      <bottom style="medium">
        <color rgb="00232C48"/>
      </bottom>
    </border>
    <border>
      <left style="thin">
        <color rgb="00D5DBE8"/>
      </left>
      <right style="thin">
        <color rgb="00D5DBE8"/>
      </right>
      <top style="thick">
        <color rgb="00C0392B"/>
      </top>
    </border>
    <border>
      <left style="thin">
        <color rgb="00D5DBE8"/>
      </left>
      <right style="thin">
        <color rgb="00D5DBE8"/>
      </right>
    </border>
    <border>
      <left style="thin">
        <color rgb="00D5DBE8"/>
      </left>
      <right style="thin">
        <color rgb="00D5DBE8"/>
      </right>
      <bottom style="thin">
        <color rgb="00D5DBE8"/>
      </bottom>
    </border>
    <border>
      <left style="thin">
        <color rgb="00D5DBE8"/>
      </left>
      <right style="thin">
        <color rgb="00D5DBE8"/>
      </right>
      <top style="thick">
        <color rgb="00232C48"/>
      </top>
    </border>
    <border>
      <left style="thick">
        <color rgb="00C0392B"/>
      </left>
      <bottom style="thin">
        <color rgb="00D5DBE8"/>
      </bottom>
    </border>
    <border>
      <left/>
      <right/>
      <top/>
      <bottom style="thin">
        <color rgb="00D5DBE8"/>
      </bottom>
      <diagonal/>
    </border>
  </borders>
  <cellStyleXfs count="1">
    <xf numFmtId="0" fontId="0" fillId="0" borderId="0"/>
  </cellStyleXfs>
  <cellXfs count="58">
    <xf numFmtId="0" fontId="0" fillId="0" borderId="0" pivotButton="0" quotePrefix="0" xfId="0"/>
    <xf numFmtId="0" fontId="0" fillId="2" borderId="0" pivotButton="0" quotePrefix="0" xfId="0"/>
    <xf numFmtId="0" fontId="22" fillId="2" borderId="0" applyAlignment="1" pivotButton="0" quotePrefix="0" xfId="0">
      <alignment vertical="center"/>
    </xf>
    <xf numFmtId="0" fontId="23" fillId="2" borderId="0" applyAlignment="1" pivotButton="0" quotePrefix="0" xfId="0">
      <alignment vertical="center"/>
    </xf>
    <xf numFmtId="0" fontId="3" fillId="0" borderId="1" applyAlignment="1" pivotButton="0" quotePrefix="0" xfId="0">
      <alignment horizontal="left" vertical="bottom"/>
    </xf>
    <xf numFmtId="0" fontId="0" fillId="0" borderId="1" pivotButton="0" quotePrefix="0" xfId="0"/>
    <xf numFmtId="0" fontId="14" fillId="0" borderId="5" applyAlignment="1" pivotButton="0" quotePrefix="0" xfId="0">
      <alignment horizontal="left" vertical="bottom" wrapText="1" indent="1"/>
    </xf>
    <xf numFmtId="0" fontId="14" fillId="0" borderId="8" applyAlignment="1" pivotButton="0" quotePrefix="0" xfId="0">
      <alignment horizontal="left" vertical="bottom" wrapText="1" indent="1"/>
    </xf>
    <xf numFmtId="167" fontId="24" fillId="0" borderId="6" applyAlignment="1" pivotButton="0" quotePrefix="0" xfId="0">
      <alignment horizontal="left" vertical="center" indent="1"/>
    </xf>
    <xf numFmtId="0" fontId="6" fillId="0" borderId="7" applyAlignment="1" pivotButton="0" quotePrefix="0" xfId="0">
      <alignment horizontal="left" vertical="top" wrapText="1" indent="1"/>
    </xf>
    <xf numFmtId="0" fontId="25" fillId="2" borderId="0" applyAlignment="1" pivotButton="0" quotePrefix="0" xfId="0">
      <alignment horizontal="center" vertical="center"/>
    </xf>
    <xf numFmtId="0" fontId="26" fillId="0" borderId="9" applyAlignment="1" pivotButton="0" quotePrefix="0" xfId="0">
      <alignment horizontal="left" vertical="center" indent="1"/>
    </xf>
    <xf numFmtId="0" fontId="27" fillId="0" borderId="2" applyAlignment="1" pivotButton="0" quotePrefix="0" xfId="0">
      <alignment horizontal="left" vertical="center" wrapText="1" indent="1"/>
    </xf>
    <xf numFmtId="0" fontId="0" fillId="0" borderId="10" pivotButton="0" quotePrefix="0" xfId="0"/>
    <xf numFmtId="0" fontId="28" fillId="3" borderId="3" applyAlignment="1" pivotButton="0" quotePrefix="0" xfId="0">
      <alignment horizontal="left" vertical="center" indent="1"/>
    </xf>
    <xf numFmtId="0" fontId="2" fillId="0" borderId="0" pivotButton="0" quotePrefix="0" xfId="0"/>
    <xf numFmtId="0" fontId="7" fillId="0" borderId="0" applyAlignment="1" pivotButton="0" quotePrefix="0" xfId="0">
      <alignment horizontal="left" vertical="top" wrapText="1" indent="1"/>
    </xf>
    <xf numFmtId="0" fontId="1" fillId="2" borderId="0" applyAlignment="1" pivotButton="0" quotePrefix="0" xfId="0">
      <alignment horizontal="left" vertical="center" indent="1"/>
    </xf>
    <xf numFmtId="0" fontId="2" fillId="0" borderId="0" applyAlignment="1" pivotButton="0" quotePrefix="0" xfId="0">
      <alignment horizontal="left" vertical="center" wrapText="1" indent="1"/>
    </xf>
    <xf numFmtId="0" fontId="4" fillId="0" borderId="2" applyAlignment="1" pivotButton="0" quotePrefix="0" xfId="0">
      <alignment horizontal="left" vertical="center" indent="1"/>
    </xf>
    <xf numFmtId="1" fontId="5" fillId="3" borderId="3" applyAlignment="1" pivotButton="0" quotePrefix="0" xfId="0">
      <alignment horizontal="center" vertical="center" wrapText="1"/>
    </xf>
    <xf numFmtId="0" fontId="6" fillId="0" borderId="0" applyAlignment="1" pivotButton="0" quotePrefix="0" xfId="0">
      <alignment horizontal="left" vertical="center" wrapText="1" indent="1"/>
    </xf>
    <xf numFmtId="0" fontId="5" fillId="3" borderId="3" applyAlignment="1" pivotButton="0" quotePrefix="0" xfId="0">
      <alignment horizontal="center" vertical="center" wrapText="1"/>
    </xf>
    <xf numFmtId="0" fontId="8" fillId="3" borderId="0" applyAlignment="1" pivotButton="0" quotePrefix="0" xfId="0">
      <alignment horizontal="center" vertical="center" wrapText="1"/>
    </xf>
    <xf numFmtId="0" fontId="9" fillId="4" borderId="0" applyAlignment="1" pivotButton="0" quotePrefix="0" xfId="0">
      <alignment horizontal="center" vertical="center" wrapText="1"/>
    </xf>
    <xf numFmtId="0" fontId="10" fillId="2" borderId="0" applyAlignment="1" pivotButton="0" quotePrefix="0" xfId="0">
      <alignment horizontal="center" vertical="center" wrapText="1"/>
    </xf>
    <xf numFmtId="164" fontId="11" fillId="3" borderId="3" applyAlignment="1" pivotButton="0" quotePrefix="0" xfId="0">
      <alignment horizontal="left" vertical="center" indent="1"/>
    </xf>
    <xf numFmtId="0" fontId="11" fillId="3" borderId="3" applyAlignment="1" pivotButton="0" quotePrefix="0" xfId="0">
      <alignment horizontal="left" vertical="center" indent="1"/>
    </xf>
    <xf numFmtId="165" fontId="11" fillId="3" borderId="3" applyAlignment="1" pivotButton="0" quotePrefix="0" xfId="0">
      <alignment horizontal="right" vertical="center" indent="1"/>
    </xf>
    <xf numFmtId="166" fontId="11" fillId="3" borderId="3" applyAlignment="1" pivotButton="0" quotePrefix="0" xfId="0">
      <alignment horizontal="center" vertical="center" wrapText="1"/>
    </xf>
    <xf numFmtId="0" fontId="12" fillId="0" borderId="2" applyAlignment="1" pivotButton="0" quotePrefix="0" xfId="0">
      <alignment horizontal="center" vertical="center" wrapText="1"/>
    </xf>
    <xf numFmtId="165" fontId="13" fillId="0" borderId="2" applyAlignment="1" pivotButton="0" quotePrefix="0" xfId="0">
      <alignment horizontal="right" vertical="center" indent="1"/>
    </xf>
    <xf numFmtId="1" fontId="12" fillId="0" borderId="2" applyAlignment="1" pivotButton="0" quotePrefix="0" xfId="0">
      <alignment horizontal="center" vertical="center" wrapText="1"/>
    </xf>
    <xf numFmtId="164" fontId="11" fillId="4" borderId="3" applyAlignment="1" pivotButton="0" quotePrefix="0" xfId="0">
      <alignment horizontal="left" vertical="center" indent="1"/>
    </xf>
    <xf numFmtId="0" fontId="11" fillId="4" borderId="3" applyAlignment="1" pivotButton="0" quotePrefix="0" xfId="0">
      <alignment horizontal="left" vertical="center" indent="1"/>
    </xf>
    <xf numFmtId="165" fontId="11" fillId="4" borderId="3" applyAlignment="1" pivotButton="0" quotePrefix="0" xfId="0">
      <alignment horizontal="right" vertical="center" indent="1"/>
    </xf>
    <xf numFmtId="166" fontId="11" fillId="4" borderId="3" applyAlignment="1" pivotButton="0" quotePrefix="0" xfId="0">
      <alignment horizontal="center" vertical="center" wrapText="1"/>
    </xf>
    <xf numFmtId="0" fontId="14" fillId="0" borderId="0" pivotButton="0" quotePrefix="0" xfId="0"/>
    <xf numFmtId="1" fontId="5" fillId="0" borderId="0" applyAlignment="1" pivotButton="0" quotePrefix="0" xfId="0">
      <alignment horizontal="left" vertical="center" indent="1"/>
    </xf>
    <xf numFmtId="0" fontId="15" fillId="0" borderId="2" applyAlignment="1" pivotButton="0" quotePrefix="0" xfId="0">
      <alignment horizontal="left" vertical="center" indent="1"/>
    </xf>
    <xf numFmtId="0" fontId="16" fillId="0" borderId="2" applyAlignment="1" pivotButton="0" quotePrefix="0" xfId="0">
      <alignment horizontal="center" vertical="center" wrapText="1"/>
    </xf>
    <xf numFmtId="165" fontId="12" fillId="0" borderId="2" applyAlignment="1" pivotButton="0" quotePrefix="0" xfId="0">
      <alignment horizontal="right" vertical="center" indent="1"/>
    </xf>
    <xf numFmtId="165" fontId="17" fillId="0" borderId="2" applyAlignment="1" pivotButton="0" quotePrefix="0" xfId="0">
      <alignment horizontal="right" vertical="center" indent="1"/>
    </xf>
    <xf numFmtId="0" fontId="18" fillId="0" borderId="2" applyAlignment="1" pivotButton="0" quotePrefix="0" xfId="0">
      <alignment horizontal="left" vertical="center" wrapText="1" indent="1"/>
    </xf>
    <xf numFmtId="165" fontId="4" fillId="0" borderId="2" applyAlignment="1" pivotButton="0" quotePrefix="0" xfId="0">
      <alignment horizontal="right" vertical="center" indent="1"/>
    </xf>
    <xf numFmtId="0" fontId="5" fillId="0" borderId="2" applyAlignment="1" pivotButton="0" quotePrefix="0" xfId="0">
      <alignment horizontal="left" vertical="center" indent="1"/>
    </xf>
    <xf numFmtId="165" fontId="5" fillId="0" borderId="2" applyAlignment="1" pivotButton="0" quotePrefix="0" xfId="0">
      <alignment horizontal="right" vertical="center" indent="1"/>
    </xf>
    <xf numFmtId="0" fontId="5" fillId="0" borderId="4" applyAlignment="1" pivotButton="0" quotePrefix="0" xfId="0">
      <alignment horizontal="left" vertical="center" indent="1"/>
    </xf>
    <xf numFmtId="0" fontId="0" fillId="0" borderId="4" pivotButton="0" quotePrefix="0" xfId="0"/>
    <xf numFmtId="165" fontId="19" fillId="0" borderId="4" applyAlignment="1" pivotButton="0" quotePrefix="0" xfId="0">
      <alignment horizontal="right" vertical="center" indent="1"/>
    </xf>
    <xf numFmtId="0" fontId="5" fillId="4" borderId="3" applyAlignment="1" pivotButton="0" quotePrefix="0" xfId="0">
      <alignment horizontal="left" vertical="center" indent="1"/>
    </xf>
    <xf numFmtId="0" fontId="2" fillId="4" borderId="3" applyAlignment="1" pivotButton="0" quotePrefix="0" xfId="0">
      <alignment horizontal="center" vertical="center" wrapText="1"/>
    </xf>
    <xf numFmtId="166" fontId="2" fillId="4" borderId="3" applyAlignment="1" pivotButton="0" quotePrefix="0" xfId="0">
      <alignment horizontal="right" vertical="center" indent="1"/>
    </xf>
    <xf numFmtId="0" fontId="6" fillId="0" borderId="2" applyAlignment="1" pivotButton="0" quotePrefix="0" xfId="0">
      <alignment horizontal="left" vertical="center" wrapText="1" indent="1"/>
    </xf>
    <xf numFmtId="0" fontId="20" fillId="4" borderId="3" applyAlignment="1" pivotButton="0" quotePrefix="0" xfId="0">
      <alignment horizontal="left" vertical="center" indent="1"/>
    </xf>
    <xf numFmtId="0" fontId="5" fillId="3" borderId="3" applyAlignment="1" pivotButton="0" quotePrefix="0" xfId="0">
      <alignment horizontal="left" vertical="center" indent="1"/>
    </xf>
    <xf numFmtId="166" fontId="5" fillId="3" borderId="3" applyAlignment="1" pivotButton="0" quotePrefix="0" xfId="0">
      <alignment horizontal="right" vertical="center" indent="1"/>
    </xf>
    <xf numFmtId="0" fontId="21" fillId="0" borderId="2" applyAlignment="1" pivotButton="0" quotePrefix="0" xfId="0">
      <alignment horizontal="left" vertical="center" wrapText="1" indent="1"/>
    </xf>
  </cellXfs>
  <cellStyles count="1">
    <cellStyle name="Normal" xfId="0" builtinId="0" hidden="0"/>
  </cellStyles>
  <dxfs count="3">
    <dxf>
      <font>
        <color rgb="00FF0000"/>
      </font>
    </dxf>
    <dxf>
      <font>
        <b val="1"/>
        <color rgb="00059669"/>
      </font>
    </dxf>
    <dxf>
      <font>
        <b val="1"/>
        <color rgb="00C0392B"/>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drawing1.xml><?xml version="1.0" encoding="utf-8"?>
<wsDr xmlns="http://schemas.openxmlformats.org/drawingml/2006/spreadsheetDrawing">
  <oneCellAnchor>
    <from>
      <col>5</col>
      <colOff>323850</colOff>
      <row>1</row>
      <rowOff>133350</rowOff>
    </from>
    <ext cx="1685925"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2466975</colOff>
      <row>0</row>
      <rowOff>161925</rowOff>
    </from>
    <ext cx="1581150" cy="2667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9</col>
      <colOff>828675</colOff>
      <row>0</row>
      <rowOff>161925</rowOff>
    </from>
    <ext cx="1581150" cy="2667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4</col>
      <colOff>3000375</colOff>
      <row>0</row>
      <rowOff>161925</rowOff>
    </from>
    <ext cx="1581150" cy="2667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5</col>
      <colOff>3933825</colOff>
      <row>0</row>
      <rowOff>161925</rowOff>
    </from>
    <ext cx="1581150" cy="2667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sheet1.xml><?xml version="1.0" encoding="utf-8"?>
<worksheet xmlns="http://schemas.openxmlformats.org/spreadsheetml/2006/main">
  <sheetPr>
    <tabColor rgb="00C0392B"/>
    <outlinePr summaryBelow="1" summaryRight="1"/>
    <pageSetUpPr fitToPage="1"/>
  </sheetPr>
  <dimension ref="A1:G21"/>
  <sheetViews>
    <sheetView showGridLines="0" workbookViewId="0">
      <selection activeCell="A1" sqref="A1"/>
    </sheetView>
  </sheetViews>
  <sheetFormatPr baseColWidth="8" defaultRowHeight="15"/>
  <cols>
    <col width="3" customWidth="1" min="1" max="1"/>
    <col width="30" customWidth="1" min="2" max="2"/>
    <col width="3" customWidth="1" min="3" max="3"/>
    <col width="30" customWidth="1" min="4" max="4"/>
    <col width="3" customWidth="1" min="5" max="5"/>
    <col width="30" customWidth="1" min="6" max="6"/>
    <col width="3" customWidth="1" min="7" max="7"/>
  </cols>
  <sheetData>
    <row r="1" ht="14" customHeight="1">
      <c r="A1" s="1" t="n"/>
      <c r="B1" s="1" t="n"/>
      <c r="C1" s="1" t="n"/>
      <c r="D1" s="1" t="n"/>
      <c r="E1" s="1" t="n"/>
      <c r="F1" s="1" t="n"/>
      <c r="G1" s="1" t="n"/>
    </row>
    <row r="2" ht="46" customHeight="1">
      <c r="A2" s="1" t="n"/>
      <c r="B2" s="2" t="inlineStr">
        <is>
          <t>EÜR-Vorlage (Basis)</t>
        </is>
      </c>
      <c r="C2" s="1" t="n"/>
      <c r="D2" s="1" t="n"/>
      <c r="E2" s="1" t="n"/>
      <c r="F2" s="1" t="n"/>
      <c r="G2" s="1" t="n"/>
    </row>
    <row r="3" ht="30" customHeight="1">
      <c r="A3" s="1" t="n"/>
      <c r="B3" s="3" t="inlineStr">
        <is>
          <t>Einnahmen und Ausgaben, sauber sortiert.</t>
        </is>
      </c>
      <c r="C3" s="1" t="n"/>
      <c r="D3" s="1" t="n"/>
      <c r="E3" s="1" t="n"/>
      <c r="F3" s="1" t="n"/>
      <c r="G3" s="1" t="n"/>
    </row>
    <row r="4" ht="18" customHeight="1">
      <c r="A4" s="1" t="n"/>
      <c r="B4" s="1" t="n"/>
      <c r="C4" s="1" t="n"/>
      <c r="D4" s="1" t="n"/>
      <c r="E4" s="1" t="n"/>
      <c r="F4" s="1" t="n"/>
      <c r="G4" s="1" t="n"/>
    </row>
    <row r="6" ht="26" customHeight="1">
      <c r="B6" s="4" t="inlineStr">
        <is>
          <t>DEIN STAND</t>
        </is>
      </c>
      <c r="C6" s="5" t="n"/>
      <c r="D6" s="5" t="n"/>
      <c r="E6" s="5" t="n"/>
      <c r="F6" s="5" t="n"/>
    </row>
    <row r="7" ht="8" customHeight="1"/>
    <row r="8" ht="30" customHeight="1">
      <c r="B8" s="6" t="inlineStr">
        <is>
          <t>Einnahmen</t>
        </is>
      </c>
      <c r="D8" s="7" t="inlineStr">
        <is>
          <t>Ausgaben</t>
        </is>
      </c>
      <c r="F8" s="7" t="inlineStr">
        <is>
          <t>Gewinn</t>
        </is>
      </c>
    </row>
    <row r="9" ht="40" customHeight="1">
      <c r="B9" s="8">
        <f>Jahr!$D$52</f>
        <v/>
      </c>
      <c r="D9" s="8">
        <f>Jahr!$D$55</f>
        <v/>
      </c>
      <c r="F9" s="8">
        <f>Jahr!$D$56</f>
        <v/>
      </c>
    </row>
    <row r="10" ht="30" customHeight="1">
      <c r="B10" s="9" t="inlineStr">
        <is>
          <t>Summe Betriebseinnahmen</t>
        </is>
      </c>
      <c r="D10" s="9" t="inlineStr">
        <is>
          <t>Summe Betriebsausgaben</t>
        </is>
      </c>
      <c r="F10" s="9" t="inlineStr">
        <is>
          <t>Einnahmen minus Ausgaben</t>
        </is>
      </c>
    </row>
    <row r="12" ht="26" customHeight="1">
      <c r="B12" s="4" t="inlineStr">
        <is>
          <t>SO LEGST DU LOS</t>
        </is>
      </c>
      <c r="C12" s="5" t="n"/>
      <c r="D12" s="5" t="n"/>
      <c r="E12" s="5" t="n"/>
      <c r="F12" s="5" t="n"/>
    </row>
    <row r="13" ht="8" customHeight="1"/>
    <row r="14" ht="30" customHeight="1">
      <c r="A14" s="10" t="n">
        <v>1</v>
      </c>
      <c r="B14" s="11" t="inlineStr">
        <is>
          <t>Profil</t>
        </is>
      </c>
      <c r="D14" s="12" t="inlineStr">
        <is>
          <t>Steuerjahr wählen und eintragen, ob du Kleinunternehmer bist.</t>
        </is>
      </c>
      <c r="E14" s="13" t="n"/>
      <c r="F14" s="13" t="n"/>
    </row>
    <row r="15" ht="30" customHeight="1">
      <c r="A15" s="10" t="n">
        <v>2</v>
      </c>
      <c r="B15" s="11" t="inlineStr">
        <is>
          <t>Journal</t>
        </is>
      </c>
      <c r="D15" s="12" t="inlineStr">
        <is>
          <t>Jeden Beleg mit Datum, Kategorie und Bruttobetrag buchen.</t>
        </is>
      </c>
      <c r="E15" s="13" t="n"/>
      <c r="F15" s="13" t="n"/>
    </row>
    <row r="16" ht="30" customHeight="1">
      <c r="A16" s="10" t="n">
        <v>3</v>
      </c>
      <c r="B16" s="11" t="inlineStr">
        <is>
          <t>Jahr</t>
        </is>
      </c>
      <c r="D16" s="12" t="inlineStr">
        <is>
          <t>Die Jahresübersicht in der Reihenfolge der Anlage EÜR, bereit für ELSTER.</t>
        </is>
      </c>
      <c r="E16" s="13" t="n"/>
      <c r="F16" s="13" t="n"/>
    </row>
    <row r="17" ht="30" customHeight="1">
      <c r="A17" s="10" t="n">
        <v>4</v>
      </c>
      <c r="B17" s="11" t="inlineStr">
        <is>
          <t>Kategorien</t>
        </is>
      </c>
      <c r="D17" s="12" t="inlineStr">
        <is>
          <t>Kategorien umbenennen oder eigene ergänzen.</t>
        </is>
      </c>
      <c r="E17" s="13" t="n"/>
      <c r="F17" s="13" t="n"/>
    </row>
    <row r="19">
      <c r="B19" s="14" t="inlineStr">
        <is>
          <t>Hellblau = deine Eingabe</t>
        </is>
      </c>
      <c r="D19" s="15" t="inlineStr">
        <is>
          <t>Alles andere rechnet automatisch.</t>
        </is>
      </c>
    </row>
    <row r="21" ht="58" customHeight="1">
      <c r="B21" s="16" t="inlineStr">
        <is>
          <t>Stand Oktober 2026. Rechtsstand am Gesetzestext geprüft. Diese Vorlage ist eine Rechenhilfe und keine Steuerberatung, bei Fragen zu deinem Fall hilft ein Steuerberater. In Google Sheets öffnest du die Datei über Datei, Importieren, Hochladen. Formeln und Auswahllisten bleiben erhalten. Weitere Vorlagen und kostenlose Vergleiche findest du auf kredit-kompass.com.</t>
        </is>
      </c>
    </row>
  </sheetData>
  <mergeCells count="5">
    <mergeCell ref="B21:F21"/>
    <mergeCell ref="D14:F14"/>
    <mergeCell ref="D17:F17"/>
    <mergeCell ref="D15:F15"/>
    <mergeCell ref="D16:F16"/>
  </mergeCells>
  <conditionalFormatting sqref="B9 D9 F9">
    <cfRule type="cellIs" priority="1" operator="lessThan" dxfId="0">
      <formula>0</formula>
    </cfRule>
  </conditionalFormatting>
  <hyperlinks>
    <hyperlink ref="B14" location="'Profil'!A1" display="Profil"/>
    <hyperlink ref="B15" location="'Journal'!A1" display="Journal"/>
    <hyperlink ref="B16" location="'Jahr'!A1" display="Jahr"/>
    <hyperlink ref="B17" location="'Kategorien'!A1" display="Kategorien"/>
  </hyperlinks>
  <pageMargins left="0.75" right="0.75" top="1" bottom="1" header="0.5" footer="0.5"/>
  <pageSetup orientation="portrait" fitToHeight="0" fitToWidth="1"/>
  <drawing xmlns:r="http://schemas.openxmlformats.org/officeDocument/2006/relationships" r:id="rId1"/>
</worksheet>
</file>

<file path=xl/worksheets/sheet2.xml><?xml version="1.0" encoding="utf-8"?>
<worksheet xmlns="http://schemas.openxmlformats.org/spreadsheetml/2006/main">
  <sheetPr>
    <tabColor rgb="00232C48"/>
    <outlinePr summaryBelow="1" summaryRight="1"/>
    <pageSetUpPr fitToPage="1"/>
  </sheetPr>
  <dimension ref="A1:C16"/>
  <sheetViews>
    <sheetView showGridLines="0" workbookViewId="0">
      <pane ySplit="3" topLeftCell="A4" activePane="bottomLeft" state="frozen"/>
      <selection pane="bottomLeft" activeCell="A1" sqref="A1"/>
    </sheetView>
  </sheetViews>
  <sheetFormatPr baseColWidth="8" defaultRowHeight="15"/>
  <cols>
    <col width="52" customWidth="1" min="1" max="1"/>
    <col width="26" customWidth="1" min="2" max="2"/>
    <col width="62" customWidth="1" min="3" max="3"/>
  </cols>
  <sheetData>
    <row r="1" ht="46" customHeight="1">
      <c r="A1" s="17" t="inlineStr">
        <is>
          <t>Mein Profil</t>
        </is>
      </c>
      <c r="B1" s="1" t="n"/>
      <c r="C1" s="1" t="n"/>
    </row>
    <row r="2" ht="34" customHeight="1">
      <c r="A2" s="18" t="inlineStr">
        <is>
          <t>Trag hier einmal ein, wer du bist und wie du besteuert wirst. Alle anderen Blätter rechnen damit. Hellblaue Felder sind deine Eingaben.</t>
        </is>
      </c>
    </row>
    <row r="3" ht="8" customHeight="1"/>
    <row r="11" ht="8" customHeight="1"/>
    <row r="12" ht="26" customHeight="1">
      <c r="A12" s="4" t="inlineStr">
        <is>
          <t>STEUERJAHR UND UMSATZSTEUER</t>
        </is>
      </c>
      <c r="B12" s="5" t="n"/>
      <c r="C12" s="5" t="n"/>
    </row>
    <row r="13" ht="30" customHeight="1">
      <c r="A13" s="19" t="inlineStr">
        <is>
          <t>Steuerjahr</t>
        </is>
      </c>
      <c r="B13" s="20" t="n">
        <v>2026</v>
      </c>
      <c r="C13" s="21" t="inlineStr">
        <is>
          <t>2026 oder 2027. Für jedes Jahr nimmst du eine neue Kopie der Datei.</t>
        </is>
      </c>
    </row>
    <row r="14" ht="30" customHeight="1">
      <c r="A14" s="19" t="inlineStr">
        <is>
          <t>Kleinunternehmer nach § 19 UStG</t>
        </is>
      </c>
      <c r="B14" s="22" t="inlineStr">
        <is>
          <t>Ja</t>
        </is>
      </c>
      <c r="C14" s="21" t="inlineStr">
        <is>
          <t>Ja, wenn du keine Umsatzsteuer berechnest. Dann zählen alle Beträge brutto.</t>
        </is>
      </c>
    </row>
    <row r="16" ht="30" customHeight="1">
      <c r="A16" s="16" t="inlineStr">
        <is>
          <t>Diese Vorlage ist eine Rechenhilfe und keine Steuerberatung. Bei Fragen zu deinem Fall hilft ein Steuerberater.</t>
        </is>
      </c>
    </row>
    <row r="19" ht="8" customHeight="1"/>
  </sheetData>
  <mergeCells count="2">
    <mergeCell ref="A16:C16"/>
    <mergeCell ref="A2:C2"/>
  </mergeCells>
  <dataValidations count="1">
    <dataValidation sqref="B14" showDropDown="0" showInputMessage="0" showErrorMessage="1" allowBlank="1" error="Bitte Ja oder Nein wählen." type="list">
      <formula1>"Ja,Nein"</formula1>
    </dataValidation>
  </dataValidations>
  <pageMargins left="0.75" right="0.75" top="1" bottom="1" header="0.5" footer="0.5"/>
  <pageSetup orientation="portrait" paperSize="9" fitToHeight="0" fitToWidth="1"/>
  <drawing xmlns:r="http://schemas.openxmlformats.org/officeDocument/2006/relationships" r:id="rId1"/>
</worksheet>
</file>

<file path=xl/worksheets/sheet3.xml><?xml version="1.0" encoding="utf-8"?>
<worksheet xmlns="http://schemas.openxmlformats.org/spreadsheetml/2006/main">
  <sheetPr>
    <tabColor rgb="00C0392B"/>
    <outlinePr summaryBelow="1" summaryRight="1"/>
    <pageSetUpPr fitToPage="1"/>
  </sheetPr>
  <dimension ref="A1:L505"/>
  <sheetViews>
    <sheetView showGridLines="0" workbookViewId="0">
      <pane ySplit="5" topLeftCell="A6" activePane="bottomLeft" state="frozen"/>
      <selection pane="bottomLeft" activeCell="A1" sqref="A1"/>
    </sheetView>
  </sheetViews>
  <sheetFormatPr baseColWidth="8" defaultRowHeight="15"/>
  <cols>
    <col width="13" customWidth="1" min="1" max="1"/>
    <col width="11" customWidth="1" min="2" max="2"/>
    <col width="38" customWidth="1" min="3" max="3"/>
    <col width="40" customWidth="1" min="4" max="4"/>
    <col width="14" customWidth="1" min="5" max="5"/>
    <col width="12" customWidth="1" min="6" max="6"/>
    <col width="11" customWidth="1" min="7" max="7"/>
    <col width="13" customWidth="1" min="8" max="8"/>
    <col width="14" customWidth="1" min="9" max="9"/>
    <col width="14" customWidth="1" min="10" max="10"/>
    <col width="8" customWidth="1" min="11" max="11"/>
    <col width="14" customWidth="1" min="12" max="12"/>
  </cols>
  <sheetData>
    <row r="1" ht="46" customHeight="1">
      <c r="A1" s="17" t="inlineStr">
        <is>
          <t>Journal für Einnahmen und Ausgaben</t>
        </is>
      </c>
      <c r="B1" s="1" t="n"/>
      <c r="C1" s="1" t="n"/>
      <c r="D1" s="1" t="n"/>
      <c r="E1" s="1" t="n"/>
      <c r="F1" s="1" t="n"/>
      <c r="G1" s="1" t="n"/>
      <c r="H1" s="1" t="n"/>
      <c r="I1" s="1" t="n"/>
      <c r="J1" s="1" t="n"/>
      <c r="K1" s="1" t="n"/>
      <c r="L1" s="1" t="n"/>
    </row>
    <row r="2" ht="34" customHeight="1">
      <c r="A2" s="18" t="inlineStr">
        <is>
          <t>Jeder Beleg eine Zeile. Datum, Kategorie und Bruttobetrag eintragen. Weicht der Steuersatz vom üblichen der Kategorie ab, trag ihn ein. Alles Graue rechnet die Datei selbst. Als Kleinunternehmer zählen alle Beträge brutto.</t>
        </is>
      </c>
    </row>
    <row r="3" ht="8" customHeight="1"/>
    <row r="4">
      <c r="A4" s="23" t="inlineStr">
        <is>
          <t>Deine Eingabe</t>
        </is>
      </c>
      <c r="G4" s="24" t="inlineStr">
        <is>
          <t>Wird berechnet</t>
        </is>
      </c>
    </row>
    <row r="5" ht="36" customHeight="1">
      <c r="A5" s="25" t="inlineStr">
        <is>
          <t>Datum</t>
        </is>
      </c>
      <c r="B5" s="25" t="inlineStr">
        <is>
          <t>Beleg-Nr.</t>
        </is>
      </c>
      <c r="C5" s="25" t="inlineStr">
        <is>
          <t>Beschreibung</t>
        </is>
      </c>
      <c r="D5" s="25" t="inlineStr">
        <is>
          <t>Kategorie</t>
        </is>
      </c>
      <c r="E5" s="25" t="inlineStr">
        <is>
          <t>Betrag brutto</t>
        </is>
      </c>
      <c r="F5" s="25" t="inlineStr">
        <is>
          <t>USt-Satz (leer = üblich)</t>
        </is>
      </c>
      <c r="G5" s="25" t="inlineStr">
        <is>
          <t>Art</t>
        </is>
      </c>
      <c r="H5" s="25" t="inlineStr">
        <is>
          <t>Umsatzsteuer</t>
        </is>
      </c>
      <c r="I5" s="25" t="inlineStr">
        <is>
          <t>Betrag netto</t>
        </is>
      </c>
      <c r="J5" s="25" t="inlineStr">
        <is>
          <t>Für den Gewinn</t>
        </is>
      </c>
      <c r="K5" s="25" t="inlineStr">
        <is>
          <t>Monat</t>
        </is>
      </c>
      <c r="L5" s="25" t="inlineStr">
        <is>
          <t>Zählt für § 19</t>
        </is>
      </c>
    </row>
    <row r="6" ht="20" customHeight="1">
      <c r="A6" s="26" t="n"/>
      <c r="B6" s="27" t="n"/>
      <c r="C6" s="27" t="n"/>
      <c r="D6" s="27" t="n"/>
      <c r="E6" s="28" t="n"/>
      <c r="F6" s="29" t="n"/>
      <c r="G6" s="30">
        <f>IF(D6="","",IFERROR(VLOOKUP(D6,Kategorien!$A$5:$E$46,2,FALSE),""))</f>
        <v/>
      </c>
      <c r="H6" s="31">
        <f>IF(OR(E6="",G6=""),"",IF(Profil!$B$14="Ja",0,ROUND(E6*IF(F6="",IFERROR(VLOOKUP(D6,Kategorien!$A$5:$E$46,5,FALSE),0),F6)/(100+IF(F6="",IFERROR(VLOOKUP(D6,Kategorien!$A$5:$E$46,5,FALSE),0),F6)),2)))</f>
        <v/>
      </c>
      <c r="I6" s="31">
        <f>IF(H6="","",E6-H6)</f>
        <v/>
      </c>
      <c r="J6" s="31">
        <f>IF(I6="","",IF(G6="Ausgabe",ROUND(I6*IFERROR(VLOOKUP(D6,Kategorien!$A$5:$E$46,4,FALSE),100)/100,2),I6))</f>
        <v/>
      </c>
      <c r="K6" s="32">
        <f>IF(A6="","",MONTH(A6))</f>
        <v/>
      </c>
      <c r="L6" s="31">
        <f>IF(OR(I6="",G6&lt;&gt;"Einnahme"),"",IF(IFERROR(VLOOKUP(D6,Kategorien!$A$5:$E$46,3,FALSE),"Nein")="Ja",I6,""))</f>
        <v/>
      </c>
    </row>
    <row r="7" ht="20" customHeight="1">
      <c r="A7" s="33" t="n"/>
      <c r="B7" s="34" t="n"/>
      <c r="C7" s="34" t="n"/>
      <c r="D7" s="34" t="n"/>
      <c r="E7" s="35" t="n"/>
      <c r="F7" s="36" t="n"/>
      <c r="G7" s="30">
        <f>IF(D7="","",IFERROR(VLOOKUP(D7,Kategorien!$A$5:$E$46,2,FALSE),""))</f>
        <v/>
      </c>
      <c r="H7" s="31">
        <f>IF(OR(E7="",G7=""),"",IF(Profil!$B$14="Ja",0,ROUND(E7*IF(F7="",IFERROR(VLOOKUP(D7,Kategorien!$A$5:$E$46,5,FALSE),0),F7)/(100+IF(F7="",IFERROR(VLOOKUP(D7,Kategorien!$A$5:$E$46,5,FALSE),0),F7)),2)))</f>
        <v/>
      </c>
      <c r="I7" s="31">
        <f>IF(H7="","",E7-H7)</f>
        <v/>
      </c>
      <c r="J7" s="31">
        <f>IF(I7="","",IF(G7="Ausgabe",ROUND(I7*IFERROR(VLOOKUP(D7,Kategorien!$A$5:$E$46,4,FALSE),100)/100,2),I7))</f>
        <v/>
      </c>
      <c r="K7" s="32">
        <f>IF(A7="","",MONTH(A7))</f>
        <v/>
      </c>
      <c r="L7" s="31">
        <f>IF(OR(I7="",G7&lt;&gt;"Einnahme"),"",IF(IFERROR(VLOOKUP(D7,Kategorien!$A$5:$E$46,3,FALSE),"Nein")="Ja",I7,""))</f>
        <v/>
      </c>
    </row>
    <row r="8" ht="20" customHeight="1">
      <c r="A8" s="26" t="n"/>
      <c r="B8" s="27" t="n"/>
      <c r="C8" s="27" t="n"/>
      <c r="D8" s="27" t="n"/>
      <c r="E8" s="28" t="n"/>
      <c r="F8" s="29" t="n"/>
      <c r="G8" s="30">
        <f>IF(D8="","",IFERROR(VLOOKUP(D8,Kategorien!$A$5:$E$46,2,FALSE),""))</f>
        <v/>
      </c>
      <c r="H8" s="31">
        <f>IF(OR(E8="",G8=""),"",IF(Profil!$B$14="Ja",0,ROUND(E8*IF(F8="",IFERROR(VLOOKUP(D8,Kategorien!$A$5:$E$46,5,FALSE),0),F8)/(100+IF(F8="",IFERROR(VLOOKUP(D8,Kategorien!$A$5:$E$46,5,FALSE),0),F8)),2)))</f>
        <v/>
      </c>
      <c r="I8" s="31">
        <f>IF(H8="","",E8-H8)</f>
        <v/>
      </c>
      <c r="J8" s="31">
        <f>IF(I8="","",IF(G8="Ausgabe",ROUND(I8*IFERROR(VLOOKUP(D8,Kategorien!$A$5:$E$46,4,FALSE),100)/100,2),I8))</f>
        <v/>
      </c>
      <c r="K8" s="32">
        <f>IF(A8="","",MONTH(A8))</f>
        <v/>
      </c>
      <c r="L8" s="31">
        <f>IF(OR(I8="",G8&lt;&gt;"Einnahme"),"",IF(IFERROR(VLOOKUP(D8,Kategorien!$A$5:$E$46,3,FALSE),"Nein")="Ja",I8,""))</f>
        <v/>
      </c>
    </row>
    <row r="9" ht="20" customHeight="1">
      <c r="A9" s="33" t="n"/>
      <c r="B9" s="34" t="n"/>
      <c r="C9" s="34" t="n"/>
      <c r="D9" s="34" t="n"/>
      <c r="E9" s="35" t="n"/>
      <c r="F9" s="36" t="n"/>
      <c r="G9" s="30">
        <f>IF(D9="","",IFERROR(VLOOKUP(D9,Kategorien!$A$5:$E$46,2,FALSE),""))</f>
        <v/>
      </c>
      <c r="H9" s="31">
        <f>IF(OR(E9="",G9=""),"",IF(Profil!$B$14="Ja",0,ROUND(E9*IF(F9="",IFERROR(VLOOKUP(D9,Kategorien!$A$5:$E$46,5,FALSE),0),F9)/(100+IF(F9="",IFERROR(VLOOKUP(D9,Kategorien!$A$5:$E$46,5,FALSE),0),F9)),2)))</f>
        <v/>
      </c>
      <c r="I9" s="31">
        <f>IF(H9="","",E9-H9)</f>
        <v/>
      </c>
      <c r="J9" s="31">
        <f>IF(I9="","",IF(G9="Ausgabe",ROUND(I9*IFERROR(VLOOKUP(D9,Kategorien!$A$5:$E$46,4,FALSE),100)/100,2),I9))</f>
        <v/>
      </c>
      <c r="K9" s="32">
        <f>IF(A9="","",MONTH(A9))</f>
        <v/>
      </c>
      <c r="L9" s="31">
        <f>IF(OR(I9="",G9&lt;&gt;"Einnahme"),"",IF(IFERROR(VLOOKUP(D9,Kategorien!$A$5:$E$46,3,FALSE),"Nein")="Ja",I9,""))</f>
        <v/>
      </c>
    </row>
    <row r="10" ht="20" customHeight="1">
      <c r="A10" s="26" t="n"/>
      <c r="B10" s="27" t="n"/>
      <c r="C10" s="27" t="n"/>
      <c r="D10" s="27" t="n"/>
      <c r="E10" s="28" t="n"/>
      <c r="F10" s="29" t="n"/>
      <c r="G10" s="30">
        <f>IF(D10="","",IFERROR(VLOOKUP(D10,Kategorien!$A$5:$E$46,2,FALSE),""))</f>
        <v/>
      </c>
      <c r="H10" s="31">
        <f>IF(OR(E10="",G10=""),"",IF(Profil!$B$14="Ja",0,ROUND(E10*IF(F10="",IFERROR(VLOOKUP(D10,Kategorien!$A$5:$E$46,5,FALSE),0),F10)/(100+IF(F10="",IFERROR(VLOOKUP(D10,Kategorien!$A$5:$E$46,5,FALSE),0),F10)),2)))</f>
        <v/>
      </c>
      <c r="I10" s="31">
        <f>IF(H10="","",E10-H10)</f>
        <v/>
      </c>
      <c r="J10" s="31">
        <f>IF(I10="","",IF(G10="Ausgabe",ROUND(I10*IFERROR(VLOOKUP(D10,Kategorien!$A$5:$E$46,4,FALSE),100)/100,2),I10))</f>
        <v/>
      </c>
      <c r="K10" s="32">
        <f>IF(A10="","",MONTH(A10))</f>
        <v/>
      </c>
      <c r="L10" s="31">
        <f>IF(OR(I10="",G10&lt;&gt;"Einnahme"),"",IF(IFERROR(VLOOKUP(D10,Kategorien!$A$5:$E$46,3,FALSE),"Nein")="Ja",I10,""))</f>
        <v/>
      </c>
    </row>
    <row r="11" ht="20" customHeight="1">
      <c r="A11" s="33" t="n"/>
      <c r="B11" s="34" t="n"/>
      <c r="C11" s="34" t="n"/>
      <c r="D11" s="34" t="n"/>
      <c r="E11" s="35" t="n"/>
      <c r="F11" s="36" t="n"/>
      <c r="G11" s="30">
        <f>IF(D11="","",IFERROR(VLOOKUP(D11,Kategorien!$A$5:$E$46,2,FALSE),""))</f>
        <v/>
      </c>
      <c r="H11" s="31">
        <f>IF(OR(E11="",G11=""),"",IF(Profil!$B$14="Ja",0,ROUND(E11*IF(F11="",IFERROR(VLOOKUP(D11,Kategorien!$A$5:$E$46,5,FALSE),0),F11)/(100+IF(F11="",IFERROR(VLOOKUP(D11,Kategorien!$A$5:$E$46,5,FALSE),0),F11)),2)))</f>
        <v/>
      </c>
      <c r="I11" s="31">
        <f>IF(H11="","",E11-H11)</f>
        <v/>
      </c>
      <c r="J11" s="31">
        <f>IF(I11="","",IF(G11="Ausgabe",ROUND(I11*IFERROR(VLOOKUP(D11,Kategorien!$A$5:$E$46,4,FALSE),100)/100,2),I11))</f>
        <v/>
      </c>
      <c r="K11" s="32">
        <f>IF(A11="","",MONTH(A11))</f>
        <v/>
      </c>
      <c r="L11" s="31">
        <f>IF(OR(I11="",G11&lt;&gt;"Einnahme"),"",IF(IFERROR(VLOOKUP(D11,Kategorien!$A$5:$E$46,3,FALSE),"Nein")="Ja",I11,""))</f>
        <v/>
      </c>
    </row>
    <row r="12" ht="20" customHeight="1">
      <c r="A12" s="26" t="n"/>
      <c r="B12" s="27" t="n"/>
      <c r="C12" s="27" t="n"/>
      <c r="D12" s="27" t="n"/>
      <c r="E12" s="28" t="n"/>
      <c r="F12" s="29" t="n"/>
      <c r="G12" s="30">
        <f>IF(D12="","",IFERROR(VLOOKUP(D12,Kategorien!$A$5:$E$46,2,FALSE),""))</f>
        <v/>
      </c>
      <c r="H12" s="31">
        <f>IF(OR(E12="",G12=""),"",IF(Profil!$B$14="Ja",0,ROUND(E12*IF(F12="",IFERROR(VLOOKUP(D12,Kategorien!$A$5:$E$46,5,FALSE),0),F12)/(100+IF(F12="",IFERROR(VLOOKUP(D12,Kategorien!$A$5:$E$46,5,FALSE),0),F12)),2)))</f>
        <v/>
      </c>
      <c r="I12" s="31">
        <f>IF(H12="","",E12-H12)</f>
        <v/>
      </c>
      <c r="J12" s="31">
        <f>IF(I12="","",IF(G12="Ausgabe",ROUND(I12*IFERROR(VLOOKUP(D12,Kategorien!$A$5:$E$46,4,FALSE),100)/100,2),I12))</f>
        <v/>
      </c>
      <c r="K12" s="32">
        <f>IF(A12="","",MONTH(A12))</f>
        <v/>
      </c>
      <c r="L12" s="31">
        <f>IF(OR(I12="",G12&lt;&gt;"Einnahme"),"",IF(IFERROR(VLOOKUP(D12,Kategorien!$A$5:$E$46,3,FALSE),"Nein")="Ja",I12,""))</f>
        <v/>
      </c>
    </row>
    <row r="13" ht="20" customHeight="1">
      <c r="A13" s="33" t="n"/>
      <c r="B13" s="34" t="n"/>
      <c r="C13" s="34" t="n"/>
      <c r="D13" s="34" t="n"/>
      <c r="E13" s="35" t="n"/>
      <c r="F13" s="36" t="n"/>
      <c r="G13" s="30">
        <f>IF(D13="","",IFERROR(VLOOKUP(D13,Kategorien!$A$5:$E$46,2,FALSE),""))</f>
        <v/>
      </c>
      <c r="H13" s="31">
        <f>IF(OR(E13="",G13=""),"",IF(Profil!$B$14="Ja",0,ROUND(E13*IF(F13="",IFERROR(VLOOKUP(D13,Kategorien!$A$5:$E$46,5,FALSE),0),F13)/(100+IF(F13="",IFERROR(VLOOKUP(D13,Kategorien!$A$5:$E$46,5,FALSE),0),F13)),2)))</f>
        <v/>
      </c>
      <c r="I13" s="31">
        <f>IF(H13="","",E13-H13)</f>
        <v/>
      </c>
      <c r="J13" s="31">
        <f>IF(I13="","",IF(G13="Ausgabe",ROUND(I13*IFERROR(VLOOKUP(D13,Kategorien!$A$5:$E$46,4,FALSE),100)/100,2),I13))</f>
        <v/>
      </c>
      <c r="K13" s="32">
        <f>IF(A13="","",MONTH(A13))</f>
        <v/>
      </c>
      <c r="L13" s="31">
        <f>IF(OR(I13="",G13&lt;&gt;"Einnahme"),"",IF(IFERROR(VLOOKUP(D13,Kategorien!$A$5:$E$46,3,FALSE),"Nein")="Ja",I13,""))</f>
        <v/>
      </c>
    </row>
    <row r="14" ht="20" customHeight="1">
      <c r="A14" s="26" t="n"/>
      <c r="B14" s="27" t="n"/>
      <c r="C14" s="27" t="n"/>
      <c r="D14" s="27" t="n"/>
      <c r="E14" s="28" t="n"/>
      <c r="F14" s="29" t="n"/>
      <c r="G14" s="30">
        <f>IF(D14="","",IFERROR(VLOOKUP(D14,Kategorien!$A$5:$E$46,2,FALSE),""))</f>
        <v/>
      </c>
      <c r="H14" s="31">
        <f>IF(OR(E14="",G14=""),"",IF(Profil!$B$14="Ja",0,ROUND(E14*IF(F14="",IFERROR(VLOOKUP(D14,Kategorien!$A$5:$E$46,5,FALSE),0),F14)/(100+IF(F14="",IFERROR(VLOOKUP(D14,Kategorien!$A$5:$E$46,5,FALSE),0),F14)),2)))</f>
        <v/>
      </c>
      <c r="I14" s="31">
        <f>IF(H14="","",E14-H14)</f>
        <v/>
      </c>
      <c r="J14" s="31">
        <f>IF(I14="","",IF(G14="Ausgabe",ROUND(I14*IFERROR(VLOOKUP(D14,Kategorien!$A$5:$E$46,4,FALSE),100)/100,2),I14))</f>
        <v/>
      </c>
      <c r="K14" s="32">
        <f>IF(A14="","",MONTH(A14))</f>
        <v/>
      </c>
      <c r="L14" s="31">
        <f>IF(OR(I14="",G14&lt;&gt;"Einnahme"),"",IF(IFERROR(VLOOKUP(D14,Kategorien!$A$5:$E$46,3,FALSE),"Nein")="Ja",I14,""))</f>
        <v/>
      </c>
    </row>
    <row r="15" ht="20" customHeight="1">
      <c r="A15" s="33" t="n"/>
      <c r="B15" s="34" t="n"/>
      <c r="C15" s="34" t="n"/>
      <c r="D15" s="34" t="n"/>
      <c r="E15" s="35" t="n"/>
      <c r="F15" s="36" t="n"/>
      <c r="G15" s="30">
        <f>IF(D15="","",IFERROR(VLOOKUP(D15,Kategorien!$A$5:$E$46,2,FALSE),""))</f>
        <v/>
      </c>
      <c r="H15" s="31">
        <f>IF(OR(E15="",G15=""),"",IF(Profil!$B$14="Ja",0,ROUND(E15*IF(F15="",IFERROR(VLOOKUP(D15,Kategorien!$A$5:$E$46,5,FALSE),0),F15)/(100+IF(F15="",IFERROR(VLOOKUP(D15,Kategorien!$A$5:$E$46,5,FALSE),0),F15)),2)))</f>
        <v/>
      </c>
      <c r="I15" s="31">
        <f>IF(H15="","",E15-H15)</f>
        <v/>
      </c>
      <c r="J15" s="31">
        <f>IF(I15="","",IF(G15="Ausgabe",ROUND(I15*IFERROR(VLOOKUP(D15,Kategorien!$A$5:$E$46,4,FALSE),100)/100,2),I15))</f>
        <v/>
      </c>
      <c r="K15" s="32">
        <f>IF(A15="","",MONTH(A15))</f>
        <v/>
      </c>
      <c r="L15" s="31">
        <f>IF(OR(I15="",G15&lt;&gt;"Einnahme"),"",IF(IFERROR(VLOOKUP(D15,Kategorien!$A$5:$E$46,3,FALSE),"Nein")="Ja",I15,""))</f>
        <v/>
      </c>
    </row>
    <row r="16" ht="20" customHeight="1">
      <c r="A16" s="26" t="n"/>
      <c r="B16" s="27" t="n"/>
      <c r="C16" s="27" t="n"/>
      <c r="D16" s="27" t="n"/>
      <c r="E16" s="28" t="n"/>
      <c r="F16" s="29" t="n"/>
      <c r="G16" s="30">
        <f>IF(D16="","",IFERROR(VLOOKUP(D16,Kategorien!$A$5:$E$46,2,FALSE),""))</f>
        <v/>
      </c>
      <c r="H16" s="31">
        <f>IF(OR(E16="",G16=""),"",IF(Profil!$B$14="Ja",0,ROUND(E16*IF(F16="",IFERROR(VLOOKUP(D16,Kategorien!$A$5:$E$46,5,FALSE),0),F16)/(100+IF(F16="",IFERROR(VLOOKUP(D16,Kategorien!$A$5:$E$46,5,FALSE),0),F16)),2)))</f>
        <v/>
      </c>
      <c r="I16" s="31">
        <f>IF(H16="","",E16-H16)</f>
        <v/>
      </c>
      <c r="J16" s="31">
        <f>IF(I16="","",IF(G16="Ausgabe",ROUND(I16*IFERROR(VLOOKUP(D16,Kategorien!$A$5:$E$46,4,FALSE),100)/100,2),I16))</f>
        <v/>
      </c>
      <c r="K16" s="32">
        <f>IF(A16="","",MONTH(A16))</f>
        <v/>
      </c>
      <c r="L16" s="31">
        <f>IF(OR(I16="",G16&lt;&gt;"Einnahme"),"",IF(IFERROR(VLOOKUP(D16,Kategorien!$A$5:$E$46,3,FALSE),"Nein")="Ja",I16,""))</f>
        <v/>
      </c>
    </row>
    <row r="17" ht="20" customHeight="1">
      <c r="A17" s="33" t="n"/>
      <c r="B17" s="34" t="n"/>
      <c r="C17" s="34" t="n"/>
      <c r="D17" s="34" t="n"/>
      <c r="E17" s="35" t="n"/>
      <c r="F17" s="36" t="n"/>
      <c r="G17" s="30">
        <f>IF(D17="","",IFERROR(VLOOKUP(D17,Kategorien!$A$5:$E$46,2,FALSE),""))</f>
        <v/>
      </c>
      <c r="H17" s="31">
        <f>IF(OR(E17="",G17=""),"",IF(Profil!$B$14="Ja",0,ROUND(E17*IF(F17="",IFERROR(VLOOKUP(D17,Kategorien!$A$5:$E$46,5,FALSE),0),F17)/(100+IF(F17="",IFERROR(VLOOKUP(D17,Kategorien!$A$5:$E$46,5,FALSE),0),F17)),2)))</f>
        <v/>
      </c>
      <c r="I17" s="31">
        <f>IF(H17="","",E17-H17)</f>
        <v/>
      </c>
      <c r="J17" s="31">
        <f>IF(I17="","",IF(G17="Ausgabe",ROUND(I17*IFERROR(VLOOKUP(D17,Kategorien!$A$5:$E$46,4,FALSE),100)/100,2),I17))</f>
        <v/>
      </c>
      <c r="K17" s="32">
        <f>IF(A17="","",MONTH(A17))</f>
        <v/>
      </c>
      <c r="L17" s="31">
        <f>IF(OR(I17="",G17&lt;&gt;"Einnahme"),"",IF(IFERROR(VLOOKUP(D17,Kategorien!$A$5:$E$46,3,FALSE),"Nein")="Ja",I17,""))</f>
        <v/>
      </c>
    </row>
    <row r="18" ht="20" customHeight="1">
      <c r="A18" s="26" t="n"/>
      <c r="B18" s="27" t="n"/>
      <c r="C18" s="27" t="n"/>
      <c r="D18" s="27" t="n"/>
      <c r="E18" s="28" t="n"/>
      <c r="F18" s="29" t="n"/>
      <c r="G18" s="30">
        <f>IF(D18="","",IFERROR(VLOOKUP(D18,Kategorien!$A$5:$E$46,2,FALSE),""))</f>
        <v/>
      </c>
      <c r="H18" s="31">
        <f>IF(OR(E18="",G18=""),"",IF(Profil!$B$14="Ja",0,ROUND(E18*IF(F18="",IFERROR(VLOOKUP(D18,Kategorien!$A$5:$E$46,5,FALSE),0),F18)/(100+IF(F18="",IFERROR(VLOOKUP(D18,Kategorien!$A$5:$E$46,5,FALSE),0),F18)),2)))</f>
        <v/>
      </c>
      <c r="I18" s="31">
        <f>IF(H18="","",E18-H18)</f>
        <v/>
      </c>
      <c r="J18" s="31">
        <f>IF(I18="","",IF(G18="Ausgabe",ROUND(I18*IFERROR(VLOOKUP(D18,Kategorien!$A$5:$E$46,4,FALSE),100)/100,2),I18))</f>
        <v/>
      </c>
      <c r="K18" s="32">
        <f>IF(A18="","",MONTH(A18))</f>
        <v/>
      </c>
      <c r="L18" s="31">
        <f>IF(OR(I18="",G18&lt;&gt;"Einnahme"),"",IF(IFERROR(VLOOKUP(D18,Kategorien!$A$5:$E$46,3,FALSE),"Nein")="Ja",I18,""))</f>
        <v/>
      </c>
    </row>
    <row r="19" ht="20" customHeight="1">
      <c r="A19" s="33" t="n"/>
      <c r="B19" s="34" t="n"/>
      <c r="C19" s="34" t="n"/>
      <c r="D19" s="34" t="n"/>
      <c r="E19" s="35" t="n"/>
      <c r="F19" s="36" t="n"/>
      <c r="G19" s="30">
        <f>IF(D19="","",IFERROR(VLOOKUP(D19,Kategorien!$A$5:$E$46,2,FALSE),""))</f>
        <v/>
      </c>
      <c r="H19" s="31">
        <f>IF(OR(E19="",G19=""),"",IF(Profil!$B$14="Ja",0,ROUND(E19*IF(F19="",IFERROR(VLOOKUP(D19,Kategorien!$A$5:$E$46,5,FALSE),0),F19)/(100+IF(F19="",IFERROR(VLOOKUP(D19,Kategorien!$A$5:$E$46,5,FALSE),0),F19)),2)))</f>
        <v/>
      </c>
      <c r="I19" s="31">
        <f>IF(H19="","",E19-H19)</f>
        <v/>
      </c>
      <c r="J19" s="31">
        <f>IF(I19="","",IF(G19="Ausgabe",ROUND(I19*IFERROR(VLOOKUP(D19,Kategorien!$A$5:$E$46,4,FALSE),100)/100,2),I19))</f>
        <v/>
      </c>
      <c r="K19" s="32">
        <f>IF(A19="","",MONTH(A19))</f>
        <v/>
      </c>
      <c r="L19" s="31">
        <f>IF(OR(I19="",G19&lt;&gt;"Einnahme"),"",IF(IFERROR(VLOOKUP(D19,Kategorien!$A$5:$E$46,3,FALSE),"Nein")="Ja",I19,""))</f>
        <v/>
      </c>
    </row>
    <row r="20" ht="20" customHeight="1">
      <c r="A20" s="26" t="n"/>
      <c r="B20" s="27" t="n"/>
      <c r="C20" s="27" t="n"/>
      <c r="D20" s="27" t="n"/>
      <c r="E20" s="28" t="n"/>
      <c r="F20" s="29" t="n"/>
      <c r="G20" s="30">
        <f>IF(D20="","",IFERROR(VLOOKUP(D20,Kategorien!$A$5:$E$46,2,FALSE),""))</f>
        <v/>
      </c>
      <c r="H20" s="31">
        <f>IF(OR(E20="",G20=""),"",IF(Profil!$B$14="Ja",0,ROUND(E20*IF(F20="",IFERROR(VLOOKUP(D20,Kategorien!$A$5:$E$46,5,FALSE),0),F20)/(100+IF(F20="",IFERROR(VLOOKUP(D20,Kategorien!$A$5:$E$46,5,FALSE),0),F20)),2)))</f>
        <v/>
      </c>
      <c r="I20" s="31">
        <f>IF(H20="","",E20-H20)</f>
        <v/>
      </c>
      <c r="J20" s="31">
        <f>IF(I20="","",IF(G20="Ausgabe",ROUND(I20*IFERROR(VLOOKUP(D20,Kategorien!$A$5:$E$46,4,FALSE),100)/100,2),I20))</f>
        <v/>
      </c>
      <c r="K20" s="32">
        <f>IF(A20="","",MONTH(A20))</f>
        <v/>
      </c>
      <c r="L20" s="31">
        <f>IF(OR(I20="",G20&lt;&gt;"Einnahme"),"",IF(IFERROR(VLOOKUP(D20,Kategorien!$A$5:$E$46,3,FALSE),"Nein")="Ja",I20,""))</f>
        <v/>
      </c>
    </row>
    <row r="21" ht="20" customHeight="1">
      <c r="A21" s="33" t="n"/>
      <c r="B21" s="34" t="n"/>
      <c r="C21" s="34" t="n"/>
      <c r="D21" s="34" t="n"/>
      <c r="E21" s="35" t="n"/>
      <c r="F21" s="36" t="n"/>
      <c r="G21" s="30">
        <f>IF(D21="","",IFERROR(VLOOKUP(D21,Kategorien!$A$5:$E$46,2,FALSE),""))</f>
        <v/>
      </c>
      <c r="H21" s="31">
        <f>IF(OR(E21="",G21=""),"",IF(Profil!$B$14="Ja",0,ROUND(E21*IF(F21="",IFERROR(VLOOKUP(D21,Kategorien!$A$5:$E$46,5,FALSE),0),F21)/(100+IF(F21="",IFERROR(VLOOKUP(D21,Kategorien!$A$5:$E$46,5,FALSE),0),F21)),2)))</f>
        <v/>
      </c>
      <c r="I21" s="31">
        <f>IF(H21="","",E21-H21)</f>
        <v/>
      </c>
      <c r="J21" s="31">
        <f>IF(I21="","",IF(G21="Ausgabe",ROUND(I21*IFERROR(VLOOKUP(D21,Kategorien!$A$5:$E$46,4,FALSE),100)/100,2),I21))</f>
        <v/>
      </c>
      <c r="K21" s="32">
        <f>IF(A21="","",MONTH(A21))</f>
        <v/>
      </c>
      <c r="L21" s="31">
        <f>IF(OR(I21="",G21&lt;&gt;"Einnahme"),"",IF(IFERROR(VLOOKUP(D21,Kategorien!$A$5:$E$46,3,FALSE),"Nein")="Ja",I21,""))</f>
        <v/>
      </c>
    </row>
    <row r="22" ht="20" customHeight="1">
      <c r="A22" s="26" t="n"/>
      <c r="B22" s="27" t="n"/>
      <c r="C22" s="27" t="n"/>
      <c r="D22" s="27" t="n"/>
      <c r="E22" s="28" t="n"/>
      <c r="F22" s="29" t="n"/>
      <c r="G22" s="30">
        <f>IF(D22="","",IFERROR(VLOOKUP(D22,Kategorien!$A$5:$E$46,2,FALSE),""))</f>
        <v/>
      </c>
      <c r="H22" s="31">
        <f>IF(OR(E22="",G22=""),"",IF(Profil!$B$14="Ja",0,ROUND(E22*IF(F22="",IFERROR(VLOOKUP(D22,Kategorien!$A$5:$E$46,5,FALSE),0),F22)/(100+IF(F22="",IFERROR(VLOOKUP(D22,Kategorien!$A$5:$E$46,5,FALSE),0),F22)),2)))</f>
        <v/>
      </c>
      <c r="I22" s="31">
        <f>IF(H22="","",E22-H22)</f>
        <v/>
      </c>
      <c r="J22" s="31">
        <f>IF(I22="","",IF(G22="Ausgabe",ROUND(I22*IFERROR(VLOOKUP(D22,Kategorien!$A$5:$E$46,4,FALSE),100)/100,2),I22))</f>
        <v/>
      </c>
      <c r="K22" s="32">
        <f>IF(A22="","",MONTH(A22))</f>
        <v/>
      </c>
      <c r="L22" s="31">
        <f>IF(OR(I22="",G22&lt;&gt;"Einnahme"),"",IF(IFERROR(VLOOKUP(D22,Kategorien!$A$5:$E$46,3,FALSE),"Nein")="Ja",I22,""))</f>
        <v/>
      </c>
    </row>
    <row r="23" ht="20" customHeight="1">
      <c r="A23" s="33" t="n"/>
      <c r="B23" s="34" t="n"/>
      <c r="C23" s="34" t="n"/>
      <c r="D23" s="34" t="n"/>
      <c r="E23" s="35" t="n"/>
      <c r="F23" s="36" t="n"/>
      <c r="G23" s="30">
        <f>IF(D23="","",IFERROR(VLOOKUP(D23,Kategorien!$A$5:$E$46,2,FALSE),""))</f>
        <v/>
      </c>
      <c r="H23" s="31">
        <f>IF(OR(E23="",G23=""),"",IF(Profil!$B$14="Ja",0,ROUND(E23*IF(F23="",IFERROR(VLOOKUP(D23,Kategorien!$A$5:$E$46,5,FALSE),0),F23)/(100+IF(F23="",IFERROR(VLOOKUP(D23,Kategorien!$A$5:$E$46,5,FALSE),0),F23)),2)))</f>
        <v/>
      </c>
      <c r="I23" s="31">
        <f>IF(H23="","",E23-H23)</f>
        <v/>
      </c>
      <c r="J23" s="31">
        <f>IF(I23="","",IF(G23="Ausgabe",ROUND(I23*IFERROR(VLOOKUP(D23,Kategorien!$A$5:$E$46,4,FALSE),100)/100,2),I23))</f>
        <v/>
      </c>
      <c r="K23" s="32">
        <f>IF(A23="","",MONTH(A23))</f>
        <v/>
      </c>
      <c r="L23" s="31">
        <f>IF(OR(I23="",G23&lt;&gt;"Einnahme"),"",IF(IFERROR(VLOOKUP(D23,Kategorien!$A$5:$E$46,3,FALSE),"Nein")="Ja",I23,""))</f>
        <v/>
      </c>
    </row>
    <row r="24" ht="20" customHeight="1">
      <c r="A24" s="26" t="n"/>
      <c r="B24" s="27" t="n"/>
      <c r="C24" s="27" t="n"/>
      <c r="D24" s="27" t="n"/>
      <c r="E24" s="28" t="n"/>
      <c r="F24" s="29" t="n"/>
      <c r="G24" s="30">
        <f>IF(D24="","",IFERROR(VLOOKUP(D24,Kategorien!$A$5:$E$46,2,FALSE),""))</f>
        <v/>
      </c>
      <c r="H24" s="31">
        <f>IF(OR(E24="",G24=""),"",IF(Profil!$B$14="Ja",0,ROUND(E24*IF(F24="",IFERROR(VLOOKUP(D24,Kategorien!$A$5:$E$46,5,FALSE),0),F24)/(100+IF(F24="",IFERROR(VLOOKUP(D24,Kategorien!$A$5:$E$46,5,FALSE),0),F24)),2)))</f>
        <v/>
      </c>
      <c r="I24" s="31">
        <f>IF(H24="","",E24-H24)</f>
        <v/>
      </c>
      <c r="J24" s="31">
        <f>IF(I24="","",IF(G24="Ausgabe",ROUND(I24*IFERROR(VLOOKUP(D24,Kategorien!$A$5:$E$46,4,FALSE),100)/100,2),I24))</f>
        <v/>
      </c>
      <c r="K24" s="32">
        <f>IF(A24="","",MONTH(A24))</f>
        <v/>
      </c>
      <c r="L24" s="31">
        <f>IF(OR(I24="",G24&lt;&gt;"Einnahme"),"",IF(IFERROR(VLOOKUP(D24,Kategorien!$A$5:$E$46,3,FALSE),"Nein")="Ja",I24,""))</f>
        <v/>
      </c>
    </row>
    <row r="25" ht="20" customHeight="1">
      <c r="A25" s="33" t="n"/>
      <c r="B25" s="34" t="n"/>
      <c r="C25" s="34" t="n"/>
      <c r="D25" s="34" t="n"/>
      <c r="E25" s="35" t="n"/>
      <c r="F25" s="36" t="n"/>
      <c r="G25" s="30">
        <f>IF(D25="","",IFERROR(VLOOKUP(D25,Kategorien!$A$5:$E$46,2,FALSE),""))</f>
        <v/>
      </c>
      <c r="H25" s="31">
        <f>IF(OR(E25="",G25=""),"",IF(Profil!$B$14="Ja",0,ROUND(E25*IF(F25="",IFERROR(VLOOKUP(D25,Kategorien!$A$5:$E$46,5,FALSE),0),F25)/(100+IF(F25="",IFERROR(VLOOKUP(D25,Kategorien!$A$5:$E$46,5,FALSE),0),F25)),2)))</f>
        <v/>
      </c>
      <c r="I25" s="31">
        <f>IF(H25="","",E25-H25)</f>
        <v/>
      </c>
      <c r="J25" s="31">
        <f>IF(I25="","",IF(G25="Ausgabe",ROUND(I25*IFERROR(VLOOKUP(D25,Kategorien!$A$5:$E$46,4,FALSE),100)/100,2),I25))</f>
        <v/>
      </c>
      <c r="K25" s="32">
        <f>IF(A25="","",MONTH(A25))</f>
        <v/>
      </c>
      <c r="L25" s="31">
        <f>IF(OR(I25="",G25&lt;&gt;"Einnahme"),"",IF(IFERROR(VLOOKUP(D25,Kategorien!$A$5:$E$46,3,FALSE),"Nein")="Ja",I25,""))</f>
        <v/>
      </c>
    </row>
    <row r="26" ht="20" customHeight="1">
      <c r="A26" s="26" t="n"/>
      <c r="B26" s="27" t="n"/>
      <c r="C26" s="27" t="n"/>
      <c r="D26" s="27" t="n"/>
      <c r="E26" s="28" t="n"/>
      <c r="F26" s="29" t="n"/>
      <c r="G26" s="30">
        <f>IF(D26="","",IFERROR(VLOOKUP(D26,Kategorien!$A$5:$E$46,2,FALSE),""))</f>
        <v/>
      </c>
      <c r="H26" s="31">
        <f>IF(OR(E26="",G26=""),"",IF(Profil!$B$14="Ja",0,ROUND(E26*IF(F26="",IFERROR(VLOOKUP(D26,Kategorien!$A$5:$E$46,5,FALSE),0),F26)/(100+IF(F26="",IFERROR(VLOOKUP(D26,Kategorien!$A$5:$E$46,5,FALSE),0),F26)),2)))</f>
        <v/>
      </c>
      <c r="I26" s="31">
        <f>IF(H26="","",E26-H26)</f>
        <v/>
      </c>
      <c r="J26" s="31">
        <f>IF(I26="","",IF(G26="Ausgabe",ROUND(I26*IFERROR(VLOOKUP(D26,Kategorien!$A$5:$E$46,4,FALSE),100)/100,2),I26))</f>
        <v/>
      </c>
      <c r="K26" s="32">
        <f>IF(A26="","",MONTH(A26))</f>
        <v/>
      </c>
      <c r="L26" s="31">
        <f>IF(OR(I26="",G26&lt;&gt;"Einnahme"),"",IF(IFERROR(VLOOKUP(D26,Kategorien!$A$5:$E$46,3,FALSE),"Nein")="Ja",I26,""))</f>
        <v/>
      </c>
    </row>
    <row r="27" ht="20" customHeight="1">
      <c r="A27" s="33" t="n"/>
      <c r="B27" s="34" t="n"/>
      <c r="C27" s="34" t="n"/>
      <c r="D27" s="34" t="n"/>
      <c r="E27" s="35" t="n"/>
      <c r="F27" s="36" t="n"/>
      <c r="G27" s="30">
        <f>IF(D27="","",IFERROR(VLOOKUP(D27,Kategorien!$A$5:$E$46,2,FALSE),""))</f>
        <v/>
      </c>
      <c r="H27" s="31">
        <f>IF(OR(E27="",G27=""),"",IF(Profil!$B$14="Ja",0,ROUND(E27*IF(F27="",IFERROR(VLOOKUP(D27,Kategorien!$A$5:$E$46,5,FALSE),0),F27)/(100+IF(F27="",IFERROR(VLOOKUP(D27,Kategorien!$A$5:$E$46,5,FALSE),0),F27)),2)))</f>
        <v/>
      </c>
      <c r="I27" s="31">
        <f>IF(H27="","",E27-H27)</f>
        <v/>
      </c>
      <c r="J27" s="31">
        <f>IF(I27="","",IF(G27="Ausgabe",ROUND(I27*IFERROR(VLOOKUP(D27,Kategorien!$A$5:$E$46,4,FALSE),100)/100,2),I27))</f>
        <v/>
      </c>
      <c r="K27" s="32">
        <f>IF(A27="","",MONTH(A27))</f>
        <v/>
      </c>
      <c r="L27" s="31">
        <f>IF(OR(I27="",G27&lt;&gt;"Einnahme"),"",IF(IFERROR(VLOOKUP(D27,Kategorien!$A$5:$E$46,3,FALSE),"Nein")="Ja",I27,""))</f>
        <v/>
      </c>
    </row>
    <row r="28" ht="20" customHeight="1">
      <c r="A28" s="26" t="n"/>
      <c r="B28" s="27" t="n"/>
      <c r="C28" s="27" t="n"/>
      <c r="D28" s="27" t="n"/>
      <c r="E28" s="28" t="n"/>
      <c r="F28" s="29" t="n"/>
      <c r="G28" s="30">
        <f>IF(D28="","",IFERROR(VLOOKUP(D28,Kategorien!$A$5:$E$46,2,FALSE),""))</f>
        <v/>
      </c>
      <c r="H28" s="31">
        <f>IF(OR(E28="",G28=""),"",IF(Profil!$B$14="Ja",0,ROUND(E28*IF(F28="",IFERROR(VLOOKUP(D28,Kategorien!$A$5:$E$46,5,FALSE),0),F28)/(100+IF(F28="",IFERROR(VLOOKUP(D28,Kategorien!$A$5:$E$46,5,FALSE),0),F28)),2)))</f>
        <v/>
      </c>
      <c r="I28" s="31">
        <f>IF(H28="","",E28-H28)</f>
        <v/>
      </c>
      <c r="J28" s="31">
        <f>IF(I28="","",IF(G28="Ausgabe",ROUND(I28*IFERROR(VLOOKUP(D28,Kategorien!$A$5:$E$46,4,FALSE),100)/100,2),I28))</f>
        <v/>
      </c>
      <c r="K28" s="32">
        <f>IF(A28="","",MONTH(A28))</f>
        <v/>
      </c>
      <c r="L28" s="31">
        <f>IF(OR(I28="",G28&lt;&gt;"Einnahme"),"",IF(IFERROR(VLOOKUP(D28,Kategorien!$A$5:$E$46,3,FALSE),"Nein")="Ja",I28,""))</f>
        <v/>
      </c>
    </row>
    <row r="29" ht="20" customHeight="1">
      <c r="A29" s="33" t="n"/>
      <c r="B29" s="34" t="n"/>
      <c r="C29" s="34" t="n"/>
      <c r="D29" s="34" t="n"/>
      <c r="E29" s="35" t="n"/>
      <c r="F29" s="36" t="n"/>
      <c r="G29" s="30">
        <f>IF(D29="","",IFERROR(VLOOKUP(D29,Kategorien!$A$5:$E$46,2,FALSE),""))</f>
        <v/>
      </c>
      <c r="H29" s="31">
        <f>IF(OR(E29="",G29=""),"",IF(Profil!$B$14="Ja",0,ROUND(E29*IF(F29="",IFERROR(VLOOKUP(D29,Kategorien!$A$5:$E$46,5,FALSE),0),F29)/(100+IF(F29="",IFERROR(VLOOKUP(D29,Kategorien!$A$5:$E$46,5,FALSE),0),F29)),2)))</f>
        <v/>
      </c>
      <c r="I29" s="31">
        <f>IF(H29="","",E29-H29)</f>
        <v/>
      </c>
      <c r="J29" s="31">
        <f>IF(I29="","",IF(G29="Ausgabe",ROUND(I29*IFERROR(VLOOKUP(D29,Kategorien!$A$5:$E$46,4,FALSE),100)/100,2),I29))</f>
        <v/>
      </c>
      <c r="K29" s="32">
        <f>IF(A29="","",MONTH(A29))</f>
        <v/>
      </c>
      <c r="L29" s="31">
        <f>IF(OR(I29="",G29&lt;&gt;"Einnahme"),"",IF(IFERROR(VLOOKUP(D29,Kategorien!$A$5:$E$46,3,FALSE),"Nein")="Ja",I29,""))</f>
        <v/>
      </c>
    </row>
    <row r="30" ht="20" customHeight="1">
      <c r="A30" s="26" t="n"/>
      <c r="B30" s="27" t="n"/>
      <c r="C30" s="27" t="n"/>
      <c r="D30" s="27" t="n"/>
      <c r="E30" s="28" t="n"/>
      <c r="F30" s="29" t="n"/>
      <c r="G30" s="30">
        <f>IF(D30="","",IFERROR(VLOOKUP(D30,Kategorien!$A$5:$E$46,2,FALSE),""))</f>
        <v/>
      </c>
      <c r="H30" s="31">
        <f>IF(OR(E30="",G30=""),"",IF(Profil!$B$14="Ja",0,ROUND(E30*IF(F30="",IFERROR(VLOOKUP(D30,Kategorien!$A$5:$E$46,5,FALSE),0),F30)/(100+IF(F30="",IFERROR(VLOOKUP(D30,Kategorien!$A$5:$E$46,5,FALSE),0),F30)),2)))</f>
        <v/>
      </c>
      <c r="I30" s="31">
        <f>IF(H30="","",E30-H30)</f>
        <v/>
      </c>
      <c r="J30" s="31">
        <f>IF(I30="","",IF(G30="Ausgabe",ROUND(I30*IFERROR(VLOOKUP(D30,Kategorien!$A$5:$E$46,4,FALSE),100)/100,2),I30))</f>
        <v/>
      </c>
      <c r="K30" s="32">
        <f>IF(A30="","",MONTH(A30))</f>
        <v/>
      </c>
      <c r="L30" s="31">
        <f>IF(OR(I30="",G30&lt;&gt;"Einnahme"),"",IF(IFERROR(VLOOKUP(D30,Kategorien!$A$5:$E$46,3,FALSE),"Nein")="Ja",I30,""))</f>
        <v/>
      </c>
    </row>
    <row r="31" ht="20" customHeight="1">
      <c r="A31" s="33" t="n"/>
      <c r="B31" s="34" t="n"/>
      <c r="C31" s="34" t="n"/>
      <c r="D31" s="34" t="n"/>
      <c r="E31" s="35" t="n"/>
      <c r="F31" s="36" t="n"/>
      <c r="G31" s="30">
        <f>IF(D31="","",IFERROR(VLOOKUP(D31,Kategorien!$A$5:$E$46,2,FALSE),""))</f>
        <v/>
      </c>
      <c r="H31" s="31">
        <f>IF(OR(E31="",G31=""),"",IF(Profil!$B$14="Ja",0,ROUND(E31*IF(F31="",IFERROR(VLOOKUP(D31,Kategorien!$A$5:$E$46,5,FALSE),0),F31)/(100+IF(F31="",IFERROR(VLOOKUP(D31,Kategorien!$A$5:$E$46,5,FALSE),0),F31)),2)))</f>
        <v/>
      </c>
      <c r="I31" s="31">
        <f>IF(H31="","",E31-H31)</f>
        <v/>
      </c>
      <c r="J31" s="31">
        <f>IF(I31="","",IF(G31="Ausgabe",ROUND(I31*IFERROR(VLOOKUP(D31,Kategorien!$A$5:$E$46,4,FALSE),100)/100,2),I31))</f>
        <v/>
      </c>
      <c r="K31" s="32">
        <f>IF(A31="","",MONTH(A31))</f>
        <v/>
      </c>
      <c r="L31" s="31">
        <f>IF(OR(I31="",G31&lt;&gt;"Einnahme"),"",IF(IFERROR(VLOOKUP(D31,Kategorien!$A$5:$E$46,3,FALSE),"Nein")="Ja",I31,""))</f>
        <v/>
      </c>
    </row>
    <row r="32" ht="20" customHeight="1">
      <c r="A32" s="26" t="n"/>
      <c r="B32" s="27" t="n"/>
      <c r="C32" s="27" t="n"/>
      <c r="D32" s="27" t="n"/>
      <c r="E32" s="28" t="n"/>
      <c r="F32" s="29" t="n"/>
      <c r="G32" s="30">
        <f>IF(D32="","",IFERROR(VLOOKUP(D32,Kategorien!$A$5:$E$46,2,FALSE),""))</f>
        <v/>
      </c>
      <c r="H32" s="31">
        <f>IF(OR(E32="",G32=""),"",IF(Profil!$B$14="Ja",0,ROUND(E32*IF(F32="",IFERROR(VLOOKUP(D32,Kategorien!$A$5:$E$46,5,FALSE),0),F32)/(100+IF(F32="",IFERROR(VLOOKUP(D32,Kategorien!$A$5:$E$46,5,FALSE),0),F32)),2)))</f>
        <v/>
      </c>
      <c r="I32" s="31">
        <f>IF(H32="","",E32-H32)</f>
        <v/>
      </c>
      <c r="J32" s="31">
        <f>IF(I32="","",IF(G32="Ausgabe",ROUND(I32*IFERROR(VLOOKUP(D32,Kategorien!$A$5:$E$46,4,FALSE),100)/100,2),I32))</f>
        <v/>
      </c>
      <c r="K32" s="32">
        <f>IF(A32="","",MONTH(A32))</f>
        <v/>
      </c>
      <c r="L32" s="31">
        <f>IF(OR(I32="",G32&lt;&gt;"Einnahme"),"",IF(IFERROR(VLOOKUP(D32,Kategorien!$A$5:$E$46,3,FALSE),"Nein")="Ja",I32,""))</f>
        <v/>
      </c>
    </row>
    <row r="33" ht="20" customHeight="1">
      <c r="A33" s="33" t="n"/>
      <c r="B33" s="34" t="n"/>
      <c r="C33" s="34" t="n"/>
      <c r="D33" s="34" t="n"/>
      <c r="E33" s="35" t="n"/>
      <c r="F33" s="36" t="n"/>
      <c r="G33" s="30">
        <f>IF(D33="","",IFERROR(VLOOKUP(D33,Kategorien!$A$5:$E$46,2,FALSE),""))</f>
        <v/>
      </c>
      <c r="H33" s="31">
        <f>IF(OR(E33="",G33=""),"",IF(Profil!$B$14="Ja",0,ROUND(E33*IF(F33="",IFERROR(VLOOKUP(D33,Kategorien!$A$5:$E$46,5,FALSE),0),F33)/(100+IF(F33="",IFERROR(VLOOKUP(D33,Kategorien!$A$5:$E$46,5,FALSE),0),F33)),2)))</f>
        <v/>
      </c>
      <c r="I33" s="31">
        <f>IF(H33="","",E33-H33)</f>
        <v/>
      </c>
      <c r="J33" s="31">
        <f>IF(I33="","",IF(G33="Ausgabe",ROUND(I33*IFERROR(VLOOKUP(D33,Kategorien!$A$5:$E$46,4,FALSE),100)/100,2),I33))</f>
        <v/>
      </c>
      <c r="K33" s="32">
        <f>IF(A33="","",MONTH(A33))</f>
        <v/>
      </c>
      <c r="L33" s="31">
        <f>IF(OR(I33="",G33&lt;&gt;"Einnahme"),"",IF(IFERROR(VLOOKUP(D33,Kategorien!$A$5:$E$46,3,FALSE),"Nein")="Ja",I33,""))</f>
        <v/>
      </c>
    </row>
    <row r="34" ht="20" customHeight="1">
      <c r="A34" s="26" t="n"/>
      <c r="B34" s="27" t="n"/>
      <c r="C34" s="27" t="n"/>
      <c r="D34" s="27" t="n"/>
      <c r="E34" s="28" t="n"/>
      <c r="F34" s="29" t="n"/>
      <c r="G34" s="30">
        <f>IF(D34="","",IFERROR(VLOOKUP(D34,Kategorien!$A$5:$E$46,2,FALSE),""))</f>
        <v/>
      </c>
      <c r="H34" s="31">
        <f>IF(OR(E34="",G34=""),"",IF(Profil!$B$14="Ja",0,ROUND(E34*IF(F34="",IFERROR(VLOOKUP(D34,Kategorien!$A$5:$E$46,5,FALSE),0),F34)/(100+IF(F34="",IFERROR(VLOOKUP(D34,Kategorien!$A$5:$E$46,5,FALSE),0),F34)),2)))</f>
        <v/>
      </c>
      <c r="I34" s="31">
        <f>IF(H34="","",E34-H34)</f>
        <v/>
      </c>
      <c r="J34" s="31">
        <f>IF(I34="","",IF(G34="Ausgabe",ROUND(I34*IFERROR(VLOOKUP(D34,Kategorien!$A$5:$E$46,4,FALSE),100)/100,2),I34))</f>
        <v/>
      </c>
      <c r="K34" s="32">
        <f>IF(A34="","",MONTH(A34))</f>
        <v/>
      </c>
      <c r="L34" s="31">
        <f>IF(OR(I34="",G34&lt;&gt;"Einnahme"),"",IF(IFERROR(VLOOKUP(D34,Kategorien!$A$5:$E$46,3,FALSE),"Nein")="Ja",I34,""))</f>
        <v/>
      </c>
    </row>
    <row r="35" ht="20" customHeight="1">
      <c r="A35" s="33" t="n"/>
      <c r="B35" s="34" t="n"/>
      <c r="C35" s="34" t="n"/>
      <c r="D35" s="34" t="n"/>
      <c r="E35" s="35" t="n"/>
      <c r="F35" s="36" t="n"/>
      <c r="G35" s="30">
        <f>IF(D35="","",IFERROR(VLOOKUP(D35,Kategorien!$A$5:$E$46,2,FALSE),""))</f>
        <v/>
      </c>
      <c r="H35" s="31">
        <f>IF(OR(E35="",G35=""),"",IF(Profil!$B$14="Ja",0,ROUND(E35*IF(F35="",IFERROR(VLOOKUP(D35,Kategorien!$A$5:$E$46,5,FALSE),0),F35)/(100+IF(F35="",IFERROR(VLOOKUP(D35,Kategorien!$A$5:$E$46,5,FALSE),0),F35)),2)))</f>
        <v/>
      </c>
      <c r="I35" s="31">
        <f>IF(H35="","",E35-H35)</f>
        <v/>
      </c>
      <c r="J35" s="31">
        <f>IF(I35="","",IF(G35="Ausgabe",ROUND(I35*IFERROR(VLOOKUP(D35,Kategorien!$A$5:$E$46,4,FALSE),100)/100,2),I35))</f>
        <v/>
      </c>
      <c r="K35" s="32">
        <f>IF(A35="","",MONTH(A35))</f>
        <v/>
      </c>
      <c r="L35" s="31">
        <f>IF(OR(I35="",G35&lt;&gt;"Einnahme"),"",IF(IFERROR(VLOOKUP(D35,Kategorien!$A$5:$E$46,3,FALSE),"Nein")="Ja",I35,""))</f>
        <v/>
      </c>
    </row>
    <row r="36" ht="20" customHeight="1">
      <c r="A36" s="26" t="n"/>
      <c r="B36" s="27" t="n"/>
      <c r="C36" s="27" t="n"/>
      <c r="D36" s="27" t="n"/>
      <c r="E36" s="28" t="n"/>
      <c r="F36" s="29" t="n"/>
      <c r="G36" s="30">
        <f>IF(D36="","",IFERROR(VLOOKUP(D36,Kategorien!$A$5:$E$46,2,FALSE),""))</f>
        <v/>
      </c>
      <c r="H36" s="31">
        <f>IF(OR(E36="",G36=""),"",IF(Profil!$B$14="Ja",0,ROUND(E36*IF(F36="",IFERROR(VLOOKUP(D36,Kategorien!$A$5:$E$46,5,FALSE),0),F36)/(100+IF(F36="",IFERROR(VLOOKUP(D36,Kategorien!$A$5:$E$46,5,FALSE),0),F36)),2)))</f>
        <v/>
      </c>
      <c r="I36" s="31">
        <f>IF(H36="","",E36-H36)</f>
        <v/>
      </c>
      <c r="J36" s="31">
        <f>IF(I36="","",IF(G36="Ausgabe",ROUND(I36*IFERROR(VLOOKUP(D36,Kategorien!$A$5:$E$46,4,FALSE),100)/100,2),I36))</f>
        <v/>
      </c>
      <c r="K36" s="32">
        <f>IF(A36="","",MONTH(A36))</f>
        <v/>
      </c>
      <c r="L36" s="31">
        <f>IF(OR(I36="",G36&lt;&gt;"Einnahme"),"",IF(IFERROR(VLOOKUP(D36,Kategorien!$A$5:$E$46,3,FALSE),"Nein")="Ja",I36,""))</f>
        <v/>
      </c>
    </row>
    <row r="37" ht="20" customHeight="1">
      <c r="A37" s="33" t="n"/>
      <c r="B37" s="34" t="n"/>
      <c r="C37" s="34" t="n"/>
      <c r="D37" s="34" t="n"/>
      <c r="E37" s="35" t="n"/>
      <c r="F37" s="36" t="n"/>
      <c r="G37" s="30">
        <f>IF(D37="","",IFERROR(VLOOKUP(D37,Kategorien!$A$5:$E$46,2,FALSE),""))</f>
        <v/>
      </c>
      <c r="H37" s="31">
        <f>IF(OR(E37="",G37=""),"",IF(Profil!$B$14="Ja",0,ROUND(E37*IF(F37="",IFERROR(VLOOKUP(D37,Kategorien!$A$5:$E$46,5,FALSE),0),F37)/(100+IF(F37="",IFERROR(VLOOKUP(D37,Kategorien!$A$5:$E$46,5,FALSE),0),F37)),2)))</f>
        <v/>
      </c>
      <c r="I37" s="31">
        <f>IF(H37="","",E37-H37)</f>
        <v/>
      </c>
      <c r="J37" s="31">
        <f>IF(I37="","",IF(G37="Ausgabe",ROUND(I37*IFERROR(VLOOKUP(D37,Kategorien!$A$5:$E$46,4,FALSE),100)/100,2),I37))</f>
        <v/>
      </c>
      <c r="K37" s="32">
        <f>IF(A37="","",MONTH(A37))</f>
        <v/>
      </c>
      <c r="L37" s="31">
        <f>IF(OR(I37="",G37&lt;&gt;"Einnahme"),"",IF(IFERROR(VLOOKUP(D37,Kategorien!$A$5:$E$46,3,FALSE),"Nein")="Ja",I37,""))</f>
        <v/>
      </c>
    </row>
    <row r="38" ht="20" customHeight="1">
      <c r="A38" s="26" t="n"/>
      <c r="B38" s="27" t="n"/>
      <c r="C38" s="27" t="n"/>
      <c r="D38" s="27" t="n"/>
      <c r="E38" s="28" t="n"/>
      <c r="F38" s="29" t="n"/>
      <c r="G38" s="30">
        <f>IF(D38="","",IFERROR(VLOOKUP(D38,Kategorien!$A$5:$E$46,2,FALSE),""))</f>
        <v/>
      </c>
      <c r="H38" s="31">
        <f>IF(OR(E38="",G38=""),"",IF(Profil!$B$14="Ja",0,ROUND(E38*IF(F38="",IFERROR(VLOOKUP(D38,Kategorien!$A$5:$E$46,5,FALSE),0),F38)/(100+IF(F38="",IFERROR(VLOOKUP(D38,Kategorien!$A$5:$E$46,5,FALSE),0),F38)),2)))</f>
        <v/>
      </c>
      <c r="I38" s="31">
        <f>IF(H38="","",E38-H38)</f>
        <v/>
      </c>
      <c r="J38" s="31">
        <f>IF(I38="","",IF(G38="Ausgabe",ROUND(I38*IFERROR(VLOOKUP(D38,Kategorien!$A$5:$E$46,4,FALSE),100)/100,2),I38))</f>
        <v/>
      </c>
      <c r="K38" s="32">
        <f>IF(A38="","",MONTH(A38))</f>
        <v/>
      </c>
      <c r="L38" s="31">
        <f>IF(OR(I38="",G38&lt;&gt;"Einnahme"),"",IF(IFERROR(VLOOKUP(D38,Kategorien!$A$5:$E$46,3,FALSE),"Nein")="Ja",I38,""))</f>
        <v/>
      </c>
    </row>
    <row r="39" ht="20" customHeight="1">
      <c r="A39" s="33" t="n"/>
      <c r="B39" s="34" t="n"/>
      <c r="C39" s="34" t="n"/>
      <c r="D39" s="34" t="n"/>
      <c r="E39" s="35" t="n"/>
      <c r="F39" s="36" t="n"/>
      <c r="G39" s="30">
        <f>IF(D39="","",IFERROR(VLOOKUP(D39,Kategorien!$A$5:$E$46,2,FALSE),""))</f>
        <v/>
      </c>
      <c r="H39" s="31">
        <f>IF(OR(E39="",G39=""),"",IF(Profil!$B$14="Ja",0,ROUND(E39*IF(F39="",IFERROR(VLOOKUP(D39,Kategorien!$A$5:$E$46,5,FALSE),0),F39)/(100+IF(F39="",IFERROR(VLOOKUP(D39,Kategorien!$A$5:$E$46,5,FALSE),0),F39)),2)))</f>
        <v/>
      </c>
      <c r="I39" s="31">
        <f>IF(H39="","",E39-H39)</f>
        <v/>
      </c>
      <c r="J39" s="31">
        <f>IF(I39="","",IF(G39="Ausgabe",ROUND(I39*IFERROR(VLOOKUP(D39,Kategorien!$A$5:$E$46,4,FALSE),100)/100,2),I39))</f>
        <v/>
      </c>
      <c r="K39" s="32">
        <f>IF(A39="","",MONTH(A39))</f>
        <v/>
      </c>
      <c r="L39" s="31">
        <f>IF(OR(I39="",G39&lt;&gt;"Einnahme"),"",IF(IFERROR(VLOOKUP(D39,Kategorien!$A$5:$E$46,3,FALSE),"Nein")="Ja",I39,""))</f>
        <v/>
      </c>
    </row>
    <row r="40" ht="20" customHeight="1">
      <c r="A40" s="26" t="n"/>
      <c r="B40" s="27" t="n"/>
      <c r="C40" s="27" t="n"/>
      <c r="D40" s="27" t="n"/>
      <c r="E40" s="28" t="n"/>
      <c r="F40" s="29" t="n"/>
      <c r="G40" s="30">
        <f>IF(D40="","",IFERROR(VLOOKUP(D40,Kategorien!$A$5:$E$46,2,FALSE),""))</f>
        <v/>
      </c>
      <c r="H40" s="31">
        <f>IF(OR(E40="",G40=""),"",IF(Profil!$B$14="Ja",0,ROUND(E40*IF(F40="",IFERROR(VLOOKUP(D40,Kategorien!$A$5:$E$46,5,FALSE),0),F40)/(100+IF(F40="",IFERROR(VLOOKUP(D40,Kategorien!$A$5:$E$46,5,FALSE),0),F40)),2)))</f>
        <v/>
      </c>
      <c r="I40" s="31">
        <f>IF(H40="","",E40-H40)</f>
        <v/>
      </c>
      <c r="J40" s="31">
        <f>IF(I40="","",IF(G40="Ausgabe",ROUND(I40*IFERROR(VLOOKUP(D40,Kategorien!$A$5:$E$46,4,FALSE),100)/100,2),I40))</f>
        <v/>
      </c>
      <c r="K40" s="32">
        <f>IF(A40="","",MONTH(A40))</f>
        <v/>
      </c>
      <c r="L40" s="31">
        <f>IF(OR(I40="",G40&lt;&gt;"Einnahme"),"",IF(IFERROR(VLOOKUP(D40,Kategorien!$A$5:$E$46,3,FALSE),"Nein")="Ja",I40,""))</f>
        <v/>
      </c>
    </row>
    <row r="41" ht="20" customHeight="1">
      <c r="A41" s="33" t="n"/>
      <c r="B41" s="34" t="n"/>
      <c r="C41" s="34" t="n"/>
      <c r="D41" s="34" t="n"/>
      <c r="E41" s="35" t="n"/>
      <c r="F41" s="36" t="n"/>
      <c r="G41" s="30">
        <f>IF(D41="","",IFERROR(VLOOKUP(D41,Kategorien!$A$5:$E$46,2,FALSE),""))</f>
        <v/>
      </c>
      <c r="H41" s="31">
        <f>IF(OR(E41="",G41=""),"",IF(Profil!$B$14="Ja",0,ROUND(E41*IF(F41="",IFERROR(VLOOKUP(D41,Kategorien!$A$5:$E$46,5,FALSE),0),F41)/(100+IF(F41="",IFERROR(VLOOKUP(D41,Kategorien!$A$5:$E$46,5,FALSE),0),F41)),2)))</f>
        <v/>
      </c>
      <c r="I41" s="31">
        <f>IF(H41="","",E41-H41)</f>
        <v/>
      </c>
      <c r="J41" s="31">
        <f>IF(I41="","",IF(G41="Ausgabe",ROUND(I41*IFERROR(VLOOKUP(D41,Kategorien!$A$5:$E$46,4,FALSE),100)/100,2),I41))</f>
        <v/>
      </c>
      <c r="K41" s="32">
        <f>IF(A41="","",MONTH(A41))</f>
        <v/>
      </c>
      <c r="L41" s="31">
        <f>IF(OR(I41="",G41&lt;&gt;"Einnahme"),"",IF(IFERROR(VLOOKUP(D41,Kategorien!$A$5:$E$46,3,FALSE),"Nein")="Ja",I41,""))</f>
        <v/>
      </c>
    </row>
    <row r="42" ht="20" customHeight="1">
      <c r="A42" s="26" t="n"/>
      <c r="B42" s="27" t="n"/>
      <c r="C42" s="27" t="n"/>
      <c r="D42" s="27" t="n"/>
      <c r="E42" s="28" t="n"/>
      <c r="F42" s="29" t="n"/>
      <c r="G42" s="30">
        <f>IF(D42="","",IFERROR(VLOOKUP(D42,Kategorien!$A$5:$E$46,2,FALSE),""))</f>
        <v/>
      </c>
      <c r="H42" s="31">
        <f>IF(OR(E42="",G42=""),"",IF(Profil!$B$14="Ja",0,ROUND(E42*IF(F42="",IFERROR(VLOOKUP(D42,Kategorien!$A$5:$E$46,5,FALSE),0),F42)/(100+IF(F42="",IFERROR(VLOOKUP(D42,Kategorien!$A$5:$E$46,5,FALSE),0),F42)),2)))</f>
        <v/>
      </c>
      <c r="I42" s="31">
        <f>IF(H42="","",E42-H42)</f>
        <v/>
      </c>
      <c r="J42" s="31">
        <f>IF(I42="","",IF(G42="Ausgabe",ROUND(I42*IFERROR(VLOOKUP(D42,Kategorien!$A$5:$E$46,4,FALSE),100)/100,2),I42))</f>
        <v/>
      </c>
      <c r="K42" s="32">
        <f>IF(A42="","",MONTH(A42))</f>
        <v/>
      </c>
      <c r="L42" s="31">
        <f>IF(OR(I42="",G42&lt;&gt;"Einnahme"),"",IF(IFERROR(VLOOKUP(D42,Kategorien!$A$5:$E$46,3,FALSE),"Nein")="Ja",I42,""))</f>
        <v/>
      </c>
    </row>
    <row r="43" ht="20" customHeight="1">
      <c r="A43" s="33" t="n"/>
      <c r="B43" s="34" t="n"/>
      <c r="C43" s="34" t="n"/>
      <c r="D43" s="34" t="n"/>
      <c r="E43" s="35" t="n"/>
      <c r="F43" s="36" t="n"/>
      <c r="G43" s="30">
        <f>IF(D43="","",IFERROR(VLOOKUP(D43,Kategorien!$A$5:$E$46,2,FALSE),""))</f>
        <v/>
      </c>
      <c r="H43" s="31">
        <f>IF(OR(E43="",G43=""),"",IF(Profil!$B$14="Ja",0,ROUND(E43*IF(F43="",IFERROR(VLOOKUP(D43,Kategorien!$A$5:$E$46,5,FALSE),0),F43)/(100+IF(F43="",IFERROR(VLOOKUP(D43,Kategorien!$A$5:$E$46,5,FALSE),0),F43)),2)))</f>
        <v/>
      </c>
      <c r="I43" s="31">
        <f>IF(H43="","",E43-H43)</f>
        <v/>
      </c>
      <c r="J43" s="31">
        <f>IF(I43="","",IF(G43="Ausgabe",ROUND(I43*IFERROR(VLOOKUP(D43,Kategorien!$A$5:$E$46,4,FALSE),100)/100,2),I43))</f>
        <v/>
      </c>
      <c r="K43" s="32">
        <f>IF(A43="","",MONTH(A43))</f>
        <v/>
      </c>
      <c r="L43" s="31">
        <f>IF(OR(I43="",G43&lt;&gt;"Einnahme"),"",IF(IFERROR(VLOOKUP(D43,Kategorien!$A$5:$E$46,3,FALSE),"Nein")="Ja",I43,""))</f>
        <v/>
      </c>
    </row>
    <row r="44" ht="20" customHeight="1">
      <c r="A44" s="26" t="n"/>
      <c r="B44" s="27" t="n"/>
      <c r="C44" s="27" t="n"/>
      <c r="D44" s="27" t="n"/>
      <c r="E44" s="28" t="n"/>
      <c r="F44" s="29" t="n"/>
      <c r="G44" s="30">
        <f>IF(D44="","",IFERROR(VLOOKUP(D44,Kategorien!$A$5:$E$46,2,FALSE),""))</f>
        <v/>
      </c>
      <c r="H44" s="31">
        <f>IF(OR(E44="",G44=""),"",IF(Profil!$B$14="Ja",0,ROUND(E44*IF(F44="",IFERROR(VLOOKUP(D44,Kategorien!$A$5:$E$46,5,FALSE),0),F44)/(100+IF(F44="",IFERROR(VLOOKUP(D44,Kategorien!$A$5:$E$46,5,FALSE),0),F44)),2)))</f>
        <v/>
      </c>
      <c r="I44" s="31">
        <f>IF(H44="","",E44-H44)</f>
        <v/>
      </c>
      <c r="J44" s="31">
        <f>IF(I44="","",IF(G44="Ausgabe",ROUND(I44*IFERROR(VLOOKUP(D44,Kategorien!$A$5:$E$46,4,FALSE),100)/100,2),I44))</f>
        <v/>
      </c>
      <c r="K44" s="32">
        <f>IF(A44="","",MONTH(A44))</f>
        <v/>
      </c>
      <c r="L44" s="31">
        <f>IF(OR(I44="",G44&lt;&gt;"Einnahme"),"",IF(IFERROR(VLOOKUP(D44,Kategorien!$A$5:$E$46,3,FALSE),"Nein")="Ja",I44,""))</f>
        <v/>
      </c>
    </row>
    <row r="45" ht="20" customHeight="1">
      <c r="A45" s="33" t="n"/>
      <c r="B45" s="34" t="n"/>
      <c r="C45" s="34" t="n"/>
      <c r="D45" s="34" t="n"/>
      <c r="E45" s="35" t="n"/>
      <c r="F45" s="36" t="n"/>
      <c r="G45" s="30">
        <f>IF(D45="","",IFERROR(VLOOKUP(D45,Kategorien!$A$5:$E$46,2,FALSE),""))</f>
        <v/>
      </c>
      <c r="H45" s="31">
        <f>IF(OR(E45="",G45=""),"",IF(Profil!$B$14="Ja",0,ROUND(E45*IF(F45="",IFERROR(VLOOKUP(D45,Kategorien!$A$5:$E$46,5,FALSE),0),F45)/(100+IF(F45="",IFERROR(VLOOKUP(D45,Kategorien!$A$5:$E$46,5,FALSE),0),F45)),2)))</f>
        <v/>
      </c>
      <c r="I45" s="31">
        <f>IF(H45="","",E45-H45)</f>
        <v/>
      </c>
      <c r="J45" s="31">
        <f>IF(I45="","",IF(G45="Ausgabe",ROUND(I45*IFERROR(VLOOKUP(D45,Kategorien!$A$5:$E$46,4,FALSE),100)/100,2),I45))</f>
        <v/>
      </c>
      <c r="K45" s="32">
        <f>IF(A45="","",MONTH(A45))</f>
        <v/>
      </c>
      <c r="L45" s="31">
        <f>IF(OR(I45="",G45&lt;&gt;"Einnahme"),"",IF(IFERROR(VLOOKUP(D45,Kategorien!$A$5:$E$46,3,FALSE),"Nein")="Ja",I45,""))</f>
        <v/>
      </c>
    </row>
    <row r="46" ht="20" customHeight="1">
      <c r="A46" s="26" t="n"/>
      <c r="B46" s="27" t="n"/>
      <c r="C46" s="27" t="n"/>
      <c r="D46" s="27" t="n"/>
      <c r="E46" s="28" t="n"/>
      <c r="F46" s="29" t="n"/>
      <c r="G46" s="30">
        <f>IF(D46="","",IFERROR(VLOOKUP(D46,Kategorien!$A$5:$E$46,2,FALSE),""))</f>
        <v/>
      </c>
      <c r="H46" s="31">
        <f>IF(OR(E46="",G46=""),"",IF(Profil!$B$14="Ja",0,ROUND(E46*IF(F46="",IFERROR(VLOOKUP(D46,Kategorien!$A$5:$E$46,5,FALSE),0),F46)/(100+IF(F46="",IFERROR(VLOOKUP(D46,Kategorien!$A$5:$E$46,5,FALSE),0),F46)),2)))</f>
        <v/>
      </c>
      <c r="I46" s="31">
        <f>IF(H46="","",E46-H46)</f>
        <v/>
      </c>
      <c r="J46" s="31">
        <f>IF(I46="","",IF(G46="Ausgabe",ROUND(I46*IFERROR(VLOOKUP(D46,Kategorien!$A$5:$E$46,4,FALSE),100)/100,2),I46))</f>
        <v/>
      </c>
      <c r="K46" s="32">
        <f>IF(A46="","",MONTH(A46))</f>
        <v/>
      </c>
      <c r="L46" s="31">
        <f>IF(OR(I46="",G46&lt;&gt;"Einnahme"),"",IF(IFERROR(VLOOKUP(D46,Kategorien!$A$5:$E$46,3,FALSE),"Nein")="Ja",I46,""))</f>
        <v/>
      </c>
    </row>
    <row r="47" ht="20" customHeight="1">
      <c r="A47" s="33" t="n"/>
      <c r="B47" s="34" t="n"/>
      <c r="C47" s="34" t="n"/>
      <c r="D47" s="34" t="n"/>
      <c r="E47" s="35" t="n"/>
      <c r="F47" s="36" t="n"/>
      <c r="G47" s="30">
        <f>IF(D47="","",IFERROR(VLOOKUP(D47,Kategorien!$A$5:$E$46,2,FALSE),""))</f>
        <v/>
      </c>
      <c r="H47" s="31">
        <f>IF(OR(E47="",G47=""),"",IF(Profil!$B$14="Ja",0,ROUND(E47*IF(F47="",IFERROR(VLOOKUP(D47,Kategorien!$A$5:$E$46,5,FALSE),0),F47)/(100+IF(F47="",IFERROR(VLOOKUP(D47,Kategorien!$A$5:$E$46,5,FALSE),0),F47)),2)))</f>
        <v/>
      </c>
      <c r="I47" s="31">
        <f>IF(H47="","",E47-H47)</f>
        <v/>
      </c>
      <c r="J47" s="31">
        <f>IF(I47="","",IF(G47="Ausgabe",ROUND(I47*IFERROR(VLOOKUP(D47,Kategorien!$A$5:$E$46,4,FALSE),100)/100,2),I47))</f>
        <v/>
      </c>
      <c r="K47" s="32">
        <f>IF(A47="","",MONTH(A47))</f>
        <v/>
      </c>
      <c r="L47" s="31">
        <f>IF(OR(I47="",G47&lt;&gt;"Einnahme"),"",IF(IFERROR(VLOOKUP(D47,Kategorien!$A$5:$E$46,3,FALSE),"Nein")="Ja",I47,""))</f>
        <v/>
      </c>
    </row>
    <row r="48" ht="20" customHeight="1">
      <c r="A48" s="26" t="n"/>
      <c r="B48" s="27" t="n"/>
      <c r="C48" s="27" t="n"/>
      <c r="D48" s="27" t="n"/>
      <c r="E48" s="28" t="n"/>
      <c r="F48" s="29" t="n"/>
      <c r="G48" s="30">
        <f>IF(D48="","",IFERROR(VLOOKUP(D48,Kategorien!$A$5:$E$46,2,FALSE),""))</f>
        <v/>
      </c>
      <c r="H48" s="31">
        <f>IF(OR(E48="",G48=""),"",IF(Profil!$B$14="Ja",0,ROUND(E48*IF(F48="",IFERROR(VLOOKUP(D48,Kategorien!$A$5:$E$46,5,FALSE),0),F48)/(100+IF(F48="",IFERROR(VLOOKUP(D48,Kategorien!$A$5:$E$46,5,FALSE),0),F48)),2)))</f>
        <v/>
      </c>
      <c r="I48" s="31">
        <f>IF(H48="","",E48-H48)</f>
        <v/>
      </c>
      <c r="J48" s="31">
        <f>IF(I48="","",IF(G48="Ausgabe",ROUND(I48*IFERROR(VLOOKUP(D48,Kategorien!$A$5:$E$46,4,FALSE),100)/100,2),I48))</f>
        <v/>
      </c>
      <c r="K48" s="32">
        <f>IF(A48="","",MONTH(A48))</f>
        <v/>
      </c>
      <c r="L48" s="31">
        <f>IF(OR(I48="",G48&lt;&gt;"Einnahme"),"",IF(IFERROR(VLOOKUP(D48,Kategorien!$A$5:$E$46,3,FALSE),"Nein")="Ja",I48,""))</f>
        <v/>
      </c>
    </row>
    <row r="49" ht="20" customHeight="1">
      <c r="A49" s="33" t="n"/>
      <c r="B49" s="34" t="n"/>
      <c r="C49" s="34" t="n"/>
      <c r="D49" s="34" t="n"/>
      <c r="E49" s="35" t="n"/>
      <c r="F49" s="36" t="n"/>
      <c r="G49" s="30">
        <f>IF(D49="","",IFERROR(VLOOKUP(D49,Kategorien!$A$5:$E$46,2,FALSE),""))</f>
        <v/>
      </c>
      <c r="H49" s="31">
        <f>IF(OR(E49="",G49=""),"",IF(Profil!$B$14="Ja",0,ROUND(E49*IF(F49="",IFERROR(VLOOKUP(D49,Kategorien!$A$5:$E$46,5,FALSE),0),F49)/(100+IF(F49="",IFERROR(VLOOKUP(D49,Kategorien!$A$5:$E$46,5,FALSE),0),F49)),2)))</f>
        <v/>
      </c>
      <c r="I49" s="31">
        <f>IF(H49="","",E49-H49)</f>
        <v/>
      </c>
      <c r="J49" s="31">
        <f>IF(I49="","",IF(G49="Ausgabe",ROUND(I49*IFERROR(VLOOKUP(D49,Kategorien!$A$5:$E$46,4,FALSE),100)/100,2),I49))</f>
        <v/>
      </c>
      <c r="K49" s="32">
        <f>IF(A49="","",MONTH(A49))</f>
        <v/>
      </c>
      <c r="L49" s="31">
        <f>IF(OR(I49="",G49&lt;&gt;"Einnahme"),"",IF(IFERROR(VLOOKUP(D49,Kategorien!$A$5:$E$46,3,FALSE),"Nein")="Ja",I49,""))</f>
        <v/>
      </c>
    </row>
    <row r="50" ht="20" customHeight="1">
      <c r="A50" s="26" t="n"/>
      <c r="B50" s="27" t="n"/>
      <c r="C50" s="27" t="n"/>
      <c r="D50" s="27" t="n"/>
      <c r="E50" s="28" t="n"/>
      <c r="F50" s="29" t="n"/>
      <c r="G50" s="30">
        <f>IF(D50="","",IFERROR(VLOOKUP(D50,Kategorien!$A$5:$E$46,2,FALSE),""))</f>
        <v/>
      </c>
      <c r="H50" s="31">
        <f>IF(OR(E50="",G50=""),"",IF(Profil!$B$14="Ja",0,ROUND(E50*IF(F50="",IFERROR(VLOOKUP(D50,Kategorien!$A$5:$E$46,5,FALSE),0),F50)/(100+IF(F50="",IFERROR(VLOOKUP(D50,Kategorien!$A$5:$E$46,5,FALSE),0),F50)),2)))</f>
        <v/>
      </c>
      <c r="I50" s="31">
        <f>IF(H50="","",E50-H50)</f>
        <v/>
      </c>
      <c r="J50" s="31">
        <f>IF(I50="","",IF(G50="Ausgabe",ROUND(I50*IFERROR(VLOOKUP(D50,Kategorien!$A$5:$E$46,4,FALSE),100)/100,2),I50))</f>
        <v/>
      </c>
      <c r="K50" s="32">
        <f>IF(A50="","",MONTH(A50))</f>
        <v/>
      </c>
      <c r="L50" s="31">
        <f>IF(OR(I50="",G50&lt;&gt;"Einnahme"),"",IF(IFERROR(VLOOKUP(D50,Kategorien!$A$5:$E$46,3,FALSE),"Nein")="Ja",I50,""))</f>
        <v/>
      </c>
    </row>
    <row r="51" ht="20" customHeight="1">
      <c r="A51" s="33" t="n"/>
      <c r="B51" s="34" t="n"/>
      <c r="C51" s="34" t="n"/>
      <c r="D51" s="34" t="n"/>
      <c r="E51" s="35" t="n"/>
      <c r="F51" s="36" t="n"/>
      <c r="G51" s="30">
        <f>IF(D51="","",IFERROR(VLOOKUP(D51,Kategorien!$A$5:$E$46,2,FALSE),""))</f>
        <v/>
      </c>
      <c r="H51" s="31">
        <f>IF(OR(E51="",G51=""),"",IF(Profil!$B$14="Ja",0,ROUND(E51*IF(F51="",IFERROR(VLOOKUP(D51,Kategorien!$A$5:$E$46,5,FALSE),0),F51)/(100+IF(F51="",IFERROR(VLOOKUP(D51,Kategorien!$A$5:$E$46,5,FALSE),0),F51)),2)))</f>
        <v/>
      </c>
      <c r="I51" s="31">
        <f>IF(H51="","",E51-H51)</f>
        <v/>
      </c>
      <c r="J51" s="31">
        <f>IF(I51="","",IF(G51="Ausgabe",ROUND(I51*IFERROR(VLOOKUP(D51,Kategorien!$A$5:$E$46,4,FALSE),100)/100,2),I51))</f>
        <v/>
      </c>
      <c r="K51" s="32">
        <f>IF(A51="","",MONTH(A51))</f>
        <v/>
      </c>
      <c r="L51" s="31">
        <f>IF(OR(I51="",G51&lt;&gt;"Einnahme"),"",IF(IFERROR(VLOOKUP(D51,Kategorien!$A$5:$E$46,3,FALSE),"Nein")="Ja",I51,""))</f>
        <v/>
      </c>
    </row>
    <row r="52" ht="20" customHeight="1">
      <c r="A52" s="26" t="n"/>
      <c r="B52" s="27" t="n"/>
      <c r="C52" s="27" t="n"/>
      <c r="D52" s="27" t="n"/>
      <c r="E52" s="28" t="n"/>
      <c r="F52" s="29" t="n"/>
      <c r="G52" s="30">
        <f>IF(D52="","",IFERROR(VLOOKUP(D52,Kategorien!$A$5:$E$46,2,FALSE),""))</f>
        <v/>
      </c>
      <c r="H52" s="31">
        <f>IF(OR(E52="",G52=""),"",IF(Profil!$B$14="Ja",0,ROUND(E52*IF(F52="",IFERROR(VLOOKUP(D52,Kategorien!$A$5:$E$46,5,FALSE),0),F52)/(100+IF(F52="",IFERROR(VLOOKUP(D52,Kategorien!$A$5:$E$46,5,FALSE),0),F52)),2)))</f>
        <v/>
      </c>
      <c r="I52" s="31">
        <f>IF(H52="","",E52-H52)</f>
        <v/>
      </c>
      <c r="J52" s="31">
        <f>IF(I52="","",IF(G52="Ausgabe",ROUND(I52*IFERROR(VLOOKUP(D52,Kategorien!$A$5:$E$46,4,FALSE),100)/100,2),I52))</f>
        <v/>
      </c>
      <c r="K52" s="32">
        <f>IF(A52="","",MONTH(A52))</f>
        <v/>
      </c>
      <c r="L52" s="31">
        <f>IF(OR(I52="",G52&lt;&gt;"Einnahme"),"",IF(IFERROR(VLOOKUP(D52,Kategorien!$A$5:$E$46,3,FALSE),"Nein")="Ja",I52,""))</f>
        <v/>
      </c>
    </row>
    <row r="53" ht="20" customHeight="1">
      <c r="A53" s="33" t="n"/>
      <c r="B53" s="34" t="n"/>
      <c r="C53" s="34" t="n"/>
      <c r="D53" s="34" t="n"/>
      <c r="E53" s="35" t="n"/>
      <c r="F53" s="36" t="n"/>
      <c r="G53" s="30">
        <f>IF(D53="","",IFERROR(VLOOKUP(D53,Kategorien!$A$5:$E$46,2,FALSE),""))</f>
        <v/>
      </c>
      <c r="H53" s="31">
        <f>IF(OR(E53="",G53=""),"",IF(Profil!$B$14="Ja",0,ROUND(E53*IF(F53="",IFERROR(VLOOKUP(D53,Kategorien!$A$5:$E$46,5,FALSE),0),F53)/(100+IF(F53="",IFERROR(VLOOKUP(D53,Kategorien!$A$5:$E$46,5,FALSE),0),F53)),2)))</f>
        <v/>
      </c>
      <c r="I53" s="31">
        <f>IF(H53="","",E53-H53)</f>
        <v/>
      </c>
      <c r="J53" s="31">
        <f>IF(I53="","",IF(G53="Ausgabe",ROUND(I53*IFERROR(VLOOKUP(D53,Kategorien!$A$5:$E$46,4,FALSE),100)/100,2),I53))</f>
        <v/>
      </c>
      <c r="K53" s="32">
        <f>IF(A53="","",MONTH(A53))</f>
        <v/>
      </c>
      <c r="L53" s="31">
        <f>IF(OR(I53="",G53&lt;&gt;"Einnahme"),"",IF(IFERROR(VLOOKUP(D53,Kategorien!$A$5:$E$46,3,FALSE),"Nein")="Ja",I53,""))</f>
        <v/>
      </c>
    </row>
    <row r="54" ht="20" customHeight="1">
      <c r="A54" s="26" t="n"/>
      <c r="B54" s="27" t="n"/>
      <c r="C54" s="27" t="n"/>
      <c r="D54" s="27" t="n"/>
      <c r="E54" s="28" t="n"/>
      <c r="F54" s="29" t="n"/>
      <c r="G54" s="30">
        <f>IF(D54="","",IFERROR(VLOOKUP(D54,Kategorien!$A$5:$E$46,2,FALSE),""))</f>
        <v/>
      </c>
      <c r="H54" s="31">
        <f>IF(OR(E54="",G54=""),"",IF(Profil!$B$14="Ja",0,ROUND(E54*IF(F54="",IFERROR(VLOOKUP(D54,Kategorien!$A$5:$E$46,5,FALSE),0),F54)/(100+IF(F54="",IFERROR(VLOOKUP(D54,Kategorien!$A$5:$E$46,5,FALSE),0),F54)),2)))</f>
        <v/>
      </c>
      <c r="I54" s="31">
        <f>IF(H54="","",E54-H54)</f>
        <v/>
      </c>
      <c r="J54" s="31">
        <f>IF(I54="","",IF(G54="Ausgabe",ROUND(I54*IFERROR(VLOOKUP(D54,Kategorien!$A$5:$E$46,4,FALSE),100)/100,2),I54))</f>
        <v/>
      </c>
      <c r="K54" s="32">
        <f>IF(A54="","",MONTH(A54))</f>
        <v/>
      </c>
      <c r="L54" s="31">
        <f>IF(OR(I54="",G54&lt;&gt;"Einnahme"),"",IF(IFERROR(VLOOKUP(D54,Kategorien!$A$5:$E$46,3,FALSE),"Nein")="Ja",I54,""))</f>
        <v/>
      </c>
    </row>
    <row r="55" ht="20" customHeight="1">
      <c r="A55" s="33" t="n"/>
      <c r="B55" s="34" t="n"/>
      <c r="C55" s="34" t="n"/>
      <c r="D55" s="34" t="n"/>
      <c r="E55" s="35" t="n"/>
      <c r="F55" s="36" t="n"/>
      <c r="G55" s="30">
        <f>IF(D55="","",IFERROR(VLOOKUP(D55,Kategorien!$A$5:$E$46,2,FALSE),""))</f>
        <v/>
      </c>
      <c r="H55" s="31">
        <f>IF(OR(E55="",G55=""),"",IF(Profil!$B$14="Ja",0,ROUND(E55*IF(F55="",IFERROR(VLOOKUP(D55,Kategorien!$A$5:$E$46,5,FALSE),0),F55)/(100+IF(F55="",IFERROR(VLOOKUP(D55,Kategorien!$A$5:$E$46,5,FALSE),0),F55)),2)))</f>
        <v/>
      </c>
      <c r="I55" s="31">
        <f>IF(H55="","",E55-H55)</f>
        <v/>
      </c>
      <c r="J55" s="31">
        <f>IF(I55="","",IF(G55="Ausgabe",ROUND(I55*IFERROR(VLOOKUP(D55,Kategorien!$A$5:$E$46,4,FALSE),100)/100,2),I55))</f>
        <v/>
      </c>
      <c r="K55" s="32">
        <f>IF(A55="","",MONTH(A55))</f>
        <v/>
      </c>
      <c r="L55" s="31">
        <f>IF(OR(I55="",G55&lt;&gt;"Einnahme"),"",IF(IFERROR(VLOOKUP(D55,Kategorien!$A$5:$E$46,3,FALSE),"Nein")="Ja",I55,""))</f>
        <v/>
      </c>
    </row>
    <row r="56" ht="20" customHeight="1">
      <c r="A56" s="26" t="n"/>
      <c r="B56" s="27" t="n"/>
      <c r="C56" s="27" t="n"/>
      <c r="D56" s="27" t="n"/>
      <c r="E56" s="28" t="n"/>
      <c r="F56" s="29" t="n"/>
      <c r="G56" s="30">
        <f>IF(D56="","",IFERROR(VLOOKUP(D56,Kategorien!$A$5:$E$46,2,FALSE),""))</f>
        <v/>
      </c>
      <c r="H56" s="31">
        <f>IF(OR(E56="",G56=""),"",IF(Profil!$B$14="Ja",0,ROUND(E56*IF(F56="",IFERROR(VLOOKUP(D56,Kategorien!$A$5:$E$46,5,FALSE),0),F56)/(100+IF(F56="",IFERROR(VLOOKUP(D56,Kategorien!$A$5:$E$46,5,FALSE),0),F56)),2)))</f>
        <v/>
      </c>
      <c r="I56" s="31">
        <f>IF(H56="","",E56-H56)</f>
        <v/>
      </c>
      <c r="J56" s="31">
        <f>IF(I56="","",IF(G56="Ausgabe",ROUND(I56*IFERROR(VLOOKUP(D56,Kategorien!$A$5:$E$46,4,FALSE),100)/100,2),I56))</f>
        <v/>
      </c>
      <c r="K56" s="32">
        <f>IF(A56="","",MONTH(A56))</f>
        <v/>
      </c>
      <c r="L56" s="31">
        <f>IF(OR(I56="",G56&lt;&gt;"Einnahme"),"",IF(IFERROR(VLOOKUP(D56,Kategorien!$A$5:$E$46,3,FALSE),"Nein")="Ja",I56,""))</f>
        <v/>
      </c>
    </row>
    <row r="57" ht="20" customHeight="1">
      <c r="A57" s="33" t="n"/>
      <c r="B57" s="34" t="n"/>
      <c r="C57" s="34" t="n"/>
      <c r="D57" s="34" t="n"/>
      <c r="E57" s="35" t="n"/>
      <c r="F57" s="36" t="n"/>
      <c r="G57" s="30">
        <f>IF(D57="","",IFERROR(VLOOKUP(D57,Kategorien!$A$5:$E$46,2,FALSE),""))</f>
        <v/>
      </c>
      <c r="H57" s="31">
        <f>IF(OR(E57="",G57=""),"",IF(Profil!$B$14="Ja",0,ROUND(E57*IF(F57="",IFERROR(VLOOKUP(D57,Kategorien!$A$5:$E$46,5,FALSE),0),F57)/(100+IF(F57="",IFERROR(VLOOKUP(D57,Kategorien!$A$5:$E$46,5,FALSE),0),F57)),2)))</f>
        <v/>
      </c>
      <c r="I57" s="31">
        <f>IF(H57="","",E57-H57)</f>
        <v/>
      </c>
      <c r="J57" s="31">
        <f>IF(I57="","",IF(G57="Ausgabe",ROUND(I57*IFERROR(VLOOKUP(D57,Kategorien!$A$5:$E$46,4,FALSE),100)/100,2),I57))</f>
        <v/>
      </c>
      <c r="K57" s="32">
        <f>IF(A57="","",MONTH(A57))</f>
        <v/>
      </c>
      <c r="L57" s="31">
        <f>IF(OR(I57="",G57&lt;&gt;"Einnahme"),"",IF(IFERROR(VLOOKUP(D57,Kategorien!$A$5:$E$46,3,FALSE),"Nein")="Ja",I57,""))</f>
        <v/>
      </c>
    </row>
    <row r="58" ht="20" customHeight="1">
      <c r="A58" s="26" t="n"/>
      <c r="B58" s="27" t="n"/>
      <c r="C58" s="27" t="n"/>
      <c r="D58" s="27" t="n"/>
      <c r="E58" s="28" t="n"/>
      <c r="F58" s="29" t="n"/>
      <c r="G58" s="30">
        <f>IF(D58="","",IFERROR(VLOOKUP(D58,Kategorien!$A$5:$E$46,2,FALSE),""))</f>
        <v/>
      </c>
      <c r="H58" s="31">
        <f>IF(OR(E58="",G58=""),"",IF(Profil!$B$14="Ja",0,ROUND(E58*IF(F58="",IFERROR(VLOOKUP(D58,Kategorien!$A$5:$E$46,5,FALSE),0),F58)/(100+IF(F58="",IFERROR(VLOOKUP(D58,Kategorien!$A$5:$E$46,5,FALSE),0),F58)),2)))</f>
        <v/>
      </c>
      <c r="I58" s="31">
        <f>IF(H58="","",E58-H58)</f>
        <v/>
      </c>
      <c r="J58" s="31">
        <f>IF(I58="","",IF(G58="Ausgabe",ROUND(I58*IFERROR(VLOOKUP(D58,Kategorien!$A$5:$E$46,4,FALSE),100)/100,2),I58))</f>
        <v/>
      </c>
      <c r="K58" s="32">
        <f>IF(A58="","",MONTH(A58))</f>
        <v/>
      </c>
      <c r="L58" s="31">
        <f>IF(OR(I58="",G58&lt;&gt;"Einnahme"),"",IF(IFERROR(VLOOKUP(D58,Kategorien!$A$5:$E$46,3,FALSE),"Nein")="Ja",I58,""))</f>
        <v/>
      </c>
    </row>
    <row r="59" ht="20" customHeight="1">
      <c r="A59" s="33" t="n"/>
      <c r="B59" s="34" t="n"/>
      <c r="C59" s="34" t="n"/>
      <c r="D59" s="34" t="n"/>
      <c r="E59" s="35" t="n"/>
      <c r="F59" s="36" t="n"/>
      <c r="G59" s="30">
        <f>IF(D59="","",IFERROR(VLOOKUP(D59,Kategorien!$A$5:$E$46,2,FALSE),""))</f>
        <v/>
      </c>
      <c r="H59" s="31">
        <f>IF(OR(E59="",G59=""),"",IF(Profil!$B$14="Ja",0,ROUND(E59*IF(F59="",IFERROR(VLOOKUP(D59,Kategorien!$A$5:$E$46,5,FALSE),0),F59)/(100+IF(F59="",IFERROR(VLOOKUP(D59,Kategorien!$A$5:$E$46,5,FALSE),0),F59)),2)))</f>
        <v/>
      </c>
      <c r="I59" s="31">
        <f>IF(H59="","",E59-H59)</f>
        <v/>
      </c>
      <c r="J59" s="31">
        <f>IF(I59="","",IF(G59="Ausgabe",ROUND(I59*IFERROR(VLOOKUP(D59,Kategorien!$A$5:$E$46,4,FALSE),100)/100,2),I59))</f>
        <v/>
      </c>
      <c r="K59" s="32">
        <f>IF(A59="","",MONTH(A59))</f>
        <v/>
      </c>
      <c r="L59" s="31">
        <f>IF(OR(I59="",G59&lt;&gt;"Einnahme"),"",IF(IFERROR(VLOOKUP(D59,Kategorien!$A$5:$E$46,3,FALSE),"Nein")="Ja",I59,""))</f>
        <v/>
      </c>
    </row>
    <row r="60" ht="20" customHeight="1">
      <c r="A60" s="26" t="n"/>
      <c r="B60" s="27" t="n"/>
      <c r="C60" s="27" t="n"/>
      <c r="D60" s="27" t="n"/>
      <c r="E60" s="28" t="n"/>
      <c r="F60" s="29" t="n"/>
      <c r="G60" s="30">
        <f>IF(D60="","",IFERROR(VLOOKUP(D60,Kategorien!$A$5:$E$46,2,FALSE),""))</f>
        <v/>
      </c>
      <c r="H60" s="31">
        <f>IF(OR(E60="",G60=""),"",IF(Profil!$B$14="Ja",0,ROUND(E60*IF(F60="",IFERROR(VLOOKUP(D60,Kategorien!$A$5:$E$46,5,FALSE),0),F60)/(100+IF(F60="",IFERROR(VLOOKUP(D60,Kategorien!$A$5:$E$46,5,FALSE),0),F60)),2)))</f>
        <v/>
      </c>
      <c r="I60" s="31">
        <f>IF(H60="","",E60-H60)</f>
        <v/>
      </c>
      <c r="J60" s="31">
        <f>IF(I60="","",IF(G60="Ausgabe",ROUND(I60*IFERROR(VLOOKUP(D60,Kategorien!$A$5:$E$46,4,FALSE),100)/100,2),I60))</f>
        <v/>
      </c>
      <c r="K60" s="32">
        <f>IF(A60="","",MONTH(A60))</f>
        <v/>
      </c>
      <c r="L60" s="31">
        <f>IF(OR(I60="",G60&lt;&gt;"Einnahme"),"",IF(IFERROR(VLOOKUP(D60,Kategorien!$A$5:$E$46,3,FALSE),"Nein")="Ja",I60,""))</f>
        <v/>
      </c>
    </row>
    <row r="61" ht="20" customHeight="1">
      <c r="A61" s="33" t="n"/>
      <c r="B61" s="34" t="n"/>
      <c r="C61" s="34" t="n"/>
      <c r="D61" s="34" t="n"/>
      <c r="E61" s="35" t="n"/>
      <c r="F61" s="36" t="n"/>
      <c r="G61" s="30">
        <f>IF(D61="","",IFERROR(VLOOKUP(D61,Kategorien!$A$5:$E$46,2,FALSE),""))</f>
        <v/>
      </c>
      <c r="H61" s="31">
        <f>IF(OR(E61="",G61=""),"",IF(Profil!$B$14="Ja",0,ROUND(E61*IF(F61="",IFERROR(VLOOKUP(D61,Kategorien!$A$5:$E$46,5,FALSE),0),F61)/(100+IF(F61="",IFERROR(VLOOKUP(D61,Kategorien!$A$5:$E$46,5,FALSE),0),F61)),2)))</f>
        <v/>
      </c>
      <c r="I61" s="31">
        <f>IF(H61="","",E61-H61)</f>
        <v/>
      </c>
      <c r="J61" s="31">
        <f>IF(I61="","",IF(G61="Ausgabe",ROUND(I61*IFERROR(VLOOKUP(D61,Kategorien!$A$5:$E$46,4,FALSE),100)/100,2),I61))</f>
        <v/>
      </c>
      <c r="K61" s="32">
        <f>IF(A61="","",MONTH(A61))</f>
        <v/>
      </c>
      <c r="L61" s="31">
        <f>IF(OR(I61="",G61&lt;&gt;"Einnahme"),"",IF(IFERROR(VLOOKUP(D61,Kategorien!$A$5:$E$46,3,FALSE),"Nein")="Ja",I61,""))</f>
        <v/>
      </c>
    </row>
    <row r="62" ht="20" customHeight="1">
      <c r="A62" s="26" t="n"/>
      <c r="B62" s="27" t="n"/>
      <c r="C62" s="27" t="n"/>
      <c r="D62" s="27" t="n"/>
      <c r="E62" s="28" t="n"/>
      <c r="F62" s="29" t="n"/>
      <c r="G62" s="30">
        <f>IF(D62="","",IFERROR(VLOOKUP(D62,Kategorien!$A$5:$E$46,2,FALSE),""))</f>
        <v/>
      </c>
      <c r="H62" s="31">
        <f>IF(OR(E62="",G62=""),"",IF(Profil!$B$14="Ja",0,ROUND(E62*IF(F62="",IFERROR(VLOOKUP(D62,Kategorien!$A$5:$E$46,5,FALSE),0),F62)/(100+IF(F62="",IFERROR(VLOOKUP(D62,Kategorien!$A$5:$E$46,5,FALSE),0),F62)),2)))</f>
        <v/>
      </c>
      <c r="I62" s="31">
        <f>IF(H62="","",E62-H62)</f>
        <v/>
      </c>
      <c r="J62" s="31">
        <f>IF(I62="","",IF(G62="Ausgabe",ROUND(I62*IFERROR(VLOOKUP(D62,Kategorien!$A$5:$E$46,4,FALSE),100)/100,2),I62))</f>
        <v/>
      </c>
      <c r="K62" s="32">
        <f>IF(A62="","",MONTH(A62))</f>
        <v/>
      </c>
      <c r="L62" s="31">
        <f>IF(OR(I62="",G62&lt;&gt;"Einnahme"),"",IF(IFERROR(VLOOKUP(D62,Kategorien!$A$5:$E$46,3,FALSE),"Nein")="Ja",I62,""))</f>
        <v/>
      </c>
    </row>
    <row r="63" ht="20" customHeight="1">
      <c r="A63" s="33" t="n"/>
      <c r="B63" s="34" t="n"/>
      <c r="C63" s="34" t="n"/>
      <c r="D63" s="34" t="n"/>
      <c r="E63" s="35" t="n"/>
      <c r="F63" s="36" t="n"/>
      <c r="G63" s="30">
        <f>IF(D63="","",IFERROR(VLOOKUP(D63,Kategorien!$A$5:$E$46,2,FALSE),""))</f>
        <v/>
      </c>
      <c r="H63" s="31">
        <f>IF(OR(E63="",G63=""),"",IF(Profil!$B$14="Ja",0,ROUND(E63*IF(F63="",IFERROR(VLOOKUP(D63,Kategorien!$A$5:$E$46,5,FALSE),0),F63)/(100+IF(F63="",IFERROR(VLOOKUP(D63,Kategorien!$A$5:$E$46,5,FALSE),0),F63)),2)))</f>
        <v/>
      </c>
      <c r="I63" s="31">
        <f>IF(H63="","",E63-H63)</f>
        <v/>
      </c>
      <c r="J63" s="31">
        <f>IF(I63="","",IF(G63="Ausgabe",ROUND(I63*IFERROR(VLOOKUP(D63,Kategorien!$A$5:$E$46,4,FALSE),100)/100,2),I63))</f>
        <v/>
      </c>
      <c r="K63" s="32">
        <f>IF(A63="","",MONTH(A63))</f>
        <v/>
      </c>
      <c r="L63" s="31">
        <f>IF(OR(I63="",G63&lt;&gt;"Einnahme"),"",IF(IFERROR(VLOOKUP(D63,Kategorien!$A$5:$E$46,3,FALSE),"Nein")="Ja",I63,""))</f>
        <v/>
      </c>
    </row>
    <row r="64" ht="20" customHeight="1">
      <c r="A64" s="26" t="n"/>
      <c r="B64" s="27" t="n"/>
      <c r="C64" s="27" t="n"/>
      <c r="D64" s="27" t="n"/>
      <c r="E64" s="28" t="n"/>
      <c r="F64" s="29" t="n"/>
      <c r="G64" s="30">
        <f>IF(D64="","",IFERROR(VLOOKUP(D64,Kategorien!$A$5:$E$46,2,FALSE),""))</f>
        <v/>
      </c>
      <c r="H64" s="31">
        <f>IF(OR(E64="",G64=""),"",IF(Profil!$B$14="Ja",0,ROUND(E64*IF(F64="",IFERROR(VLOOKUP(D64,Kategorien!$A$5:$E$46,5,FALSE),0),F64)/(100+IF(F64="",IFERROR(VLOOKUP(D64,Kategorien!$A$5:$E$46,5,FALSE),0),F64)),2)))</f>
        <v/>
      </c>
      <c r="I64" s="31">
        <f>IF(H64="","",E64-H64)</f>
        <v/>
      </c>
      <c r="J64" s="31">
        <f>IF(I64="","",IF(G64="Ausgabe",ROUND(I64*IFERROR(VLOOKUP(D64,Kategorien!$A$5:$E$46,4,FALSE),100)/100,2),I64))</f>
        <v/>
      </c>
      <c r="K64" s="32">
        <f>IF(A64="","",MONTH(A64))</f>
        <v/>
      </c>
      <c r="L64" s="31">
        <f>IF(OR(I64="",G64&lt;&gt;"Einnahme"),"",IF(IFERROR(VLOOKUP(D64,Kategorien!$A$5:$E$46,3,FALSE),"Nein")="Ja",I64,""))</f>
        <v/>
      </c>
    </row>
    <row r="65" ht="20" customHeight="1">
      <c r="A65" s="33" t="n"/>
      <c r="B65" s="34" t="n"/>
      <c r="C65" s="34" t="n"/>
      <c r="D65" s="34" t="n"/>
      <c r="E65" s="35" t="n"/>
      <c r="F65" s="36" t="n"/>
      <c r="G65" s="30">
        <f>IF(D65="","",IFERROR(VLOOKUP(D65,Kategorien!$A$5:$E$46,2,FALSE),""))</f>
        <v/>
      </c>
      <c r="H65" s="31">
        <f>IF(OR(E65="",G65=""),"",IF(Profil!$B$14="Ja",0,ROUND(E65*IF(F65="",IFERROR(VLOOKUP(D65,Kategorien!$A$5:$E$46,5,FALSE),0),F65)/(100+IF(F65="",IFERROR(VLOOKUP(D65,Kategorien!$A$5:$E$46,5,FALSE),0),F65)),2)))</f>
        <v/>
      </c>
      <c r="I65" s="31">
        <f>IF(H65="","",E65-H65)</f>
        <v/>
      </c>
      <c r="J65" s="31">
        <f>IF(I65="","",IF(G65="Ausgabe",ROUND(I65*IFERROR(VLOOKUP(D65,Kategorien!$A$5:$E$46,4,FALSE),100)/100,2),I65))</f>
        <v/>
      </c>
      <c r="K65" s="32">
        <f>IF(A65="","",MONTH(A65))</f>
        <v/>
      </c>
      <c r="L65" s="31">
        <f>IF(OR(I65="",G65&lt;&gt;"Einnahme"),"",IF(IFERROR(VLOOKUP(D65,Kategorien!$A$5:$E$46,3,FALSE),"Nein")="Ja",I65,""))</f>
        <v/>
      </c>
    </row>
    <row r="66" ht="20" customHeight="1">
      <c r="A66" s="26" t="n"/>
      <c r="B66" s="27" t="n"/>
      <c r="C66" s="27" t="n"/>
      <c r="D66" s="27" t="n"/>
      <c r="E66" s="28" t="n"/>
      <c r="F66" s="29" t="n"/>
      <c r="G66" s="30">
        <f>IF(D66="","",IFERROR(VLOOKUP(D66,Kategorien!$A$5:$E$46,2,FALSE),""))</f>
        <v/>
      </c>
      <c r="H66" s="31">
        <f>IF(OR(E66="",G66=""),"",IF(Profil!$B$14="Ja",0,ROUND(E66*IF(F66="",IFERROR(VLOOKUP(D66,Kategorien!$A$5:$E$46,5,FALSE),0),F66)/(100+IF(F66="",IFERROR(VLOOKUP(D66,Kategorien!$A$5:$E$46,5,FALSE),0),F66)),2)))</f>
        <v/>
      </c>
      <c r="I66" s="31">
        <f>IF(H66="","",E66-H66)</f>
        <v/>
      </c>
      <c r="J66" s="31">
        <f>IF(I66="","",IF(G66="Ausgabe",ROUND(I66*IFERROR(VLOOKUP(D66,Kategorien!$A$5:$E$46,4,FALSE),100)/100,2),I66))</f>
        <v/>
      </c>
      <c r="K66" s="32">
        <f>IF(A66="","",MONTH(A66))</f>
        <v/>
      </c>
      <c r="L66" s="31">
        <f>IF(OR(I66="",G66&lt;&gt;"Einnahme"),"",IF(IFERROR(VLOOKUP(D66,Kategorien!$A$5:$E$46,3,FALSE),"Nein")="Ja",I66,""))</f>
        <v/>
      </c>
    </row>
    <row r="67" ht="20" customHeight="1">
      <c r="A67" s="33" t="n"/>
      <c r="B67" s="34" t="n"/>
      <c r="C67" s="34" t="n"/>
      <c r="D67" s="34" t="n"/>
      <c r="E67" s="35" t="n"/>
      <c r="F67" s="36" t="n"/>
      <c r="G67" s="30">
        <f>IF(D67="","",IFERROR(VLOOKUP(D67,Kategorien!$A$5:$E$46,2,FALSE),""))</f>
        <v/>
      </c>
      <c r="H67" s="31">
        <f>IF(OR(E67="",G67=""),"",IF(Profil!$B$14="Ja",0,ROUND(E67*IF(F67="",IFERROR(VLOOKUP(D67,Kategorien!$A$5:$E$46,5,FALSE),0),F67)/(100+IF(F67="",IFERROR(VLOOKUP(D67,Kategorien!$A$5:$E$46,5,FALSE),0),F67)),2)))</f>
        <v/>
      </c>
      <c r="I67" s="31">
        <f>IF(H67="","",E67-H67)</f>
        <v/>
      </c>
      <c r="J67" s="31">
        <f>IF(I67="","",IF(G67="Ausgabe",ROUND(I67*IFERROR(VLOOKUP(D67,Kategorien!$A$5:$E$46,4,FALSE),100)/100,2),I67))</f>
        <v/>
      </c>
      <c r="K67" s="32">
        <f>IF(A67="","",MONTH(A67))</f>
        <v/>
      </c>
      <c r="L67" s="31">
        <f>IF(OR(I67="",G67&lt;&gt;"Einnahme"),"",IF(IFERROR(VLOOKUP(D67,Kategorien!$A$5:$E$46,3,FALSE),"Nein")="Ja",I67,""))</f>
        <v/>
      </c>
    </row>
    <row r="68" ht="20" customHeight="1">
      <c r="A68" s="26" t="n"/>
      <c r="B68" s="27" t="n"/>
      <c r="C68" s="27" t="n"/>
      <c r="D68" s="27" t="n"/>
      <c r="E68" s="28" t="n"/>
      <c r="F68" s="29" t="n"/>
      <c r="G68" s="30">
        <f>IF(D68="","",IFERROR(VLOOKUP(D68,Kategorien!$A$5:$E$46,2,FALSE),""))</f>
        <v/>
      </c>
      <c r="H68" s="31">
        <f>IF(OR(E68="",G68=""),"",IF(Profil!$B$14="Ja",0,ROUND(E68*IF(F68="",IFERROR(VLOOKUP(D68,Kategorien!$A$5:$E$46,5,FALSE),0),F68)/(100+IF(F68="",IFERROR(VLOOKUP(D68,Kategorien!$A$5:$E$46,5,FALSE),0),F68)),2)))</f>
        <v/>
      </c>
      <c r="I68" s="31">
        <f>IF(H68="","",E68-H68)</f>
        <v/>
      </c>
      <c r="J68" s="31">
        <f>IF(I68="","",IF(G68="Ausgabe",ROUND(I68*IFERROR(VLOOKUP(D68,Kategorien!$A$5:$E$46,4,FALSE),100)/100,2),I68))</f>
        <v/>
      </c>
      <c r="K68" s="32">
        <f>IF(A68="","",MONTH(A68))</f>
        <v/>
      </c>
      <c r="L68" s="31">
        <f>IF(OR(I68="",G68&lt;&gt;"Einnahme"),"",IF(IFERROR(VLOOKUP(D68,Kategorien!$A$5:$E$46,3,FALSE),"Nein")="Ja",I68,""))</f>
        <v/>
      </c>
    </row>
    <row r="69" ht="20" customHeight="1">
      <c r="A69" s="33" t="n"/>
      <c r="B69" s="34" t="n"/>
      <c r="C69" s="34" t="n"/>
      <c r="D69" s="34" t="n"/>
      <c r="E69" s="35" t="n"/>
      <c r="F69" s="36" t="n"/>
      <c r="G69" s="30">
        <f>IF(D69="","",IFERROR(VLOOKUP(D69,Kategorien!$A$5:$E$46,2,FALSE),""))</f>
        <v/>
      </c>
      <c r="H69" s="31">
        <f>IF(OR(E69="",G69=""),"",IF(Profil!$B$14="Ja",0,ROUND(E69*IF(F69="",IFERROR(VLOOKUP(D69,Kategorien!$A$5:$E$46,5,FALSE),0),F69)/(100+IF(F69="",IFERROR(VLOOKUP(D69,Kategorien!$A$5:$E$46,5,FALSE),0),F69)),2)))</f>
        <v/>
      </c>
      <c r="I69" s="31">
        <f>IF(H69="","",E69-H69)</f>
        <v/>
      </c>
      <c r="J69" s="31">
        <f>IF(I69="","",IF(G69="Ausgabe",ROUND(I69*IFERROR(VLOOKUP(D69,Kategorien!$A$5:$E$46,4,FALSE),100)/100,2),I69))</f>
        <v/>
      </c>
      <c r="K69" s="32">
        <f>IF(A69="","",MONTH(A69))</f>
        <v/>
      </c>
      <c r="L69" s="31">
        <f>IF(OR(I69="",G69&lt;&gt;"Einnahme"),"",IF(IFERROR(VLOOKUP(D69,Kategorien!$A$5:$E$46,3,FALSE),"Nein")="Ja",I69,""))</f>
        <v/>
      </c>
    </row>
    <row r="70" ht="20" customHeight="1">
      <c r="A70" s="26" t="n"/>
      <c r="B70" s="27" t="n"/>
      <c r="C70" s="27" t="n"/>
      <c r="D70" s="27" t="n"/>
      <c r="E70" s="28" t="n"/>
      <c r="F70" s="29" t="n"/>
      <c r="G70" s="30">
        <f>IF(D70="","",IFERROR(VLOOKUP(D70,Kategorien!$A$5:$E$46,2,FALSE),""))</f>
        <v/>
      </c>
      <c r="H70" s="31">
        <f>IF(OR(E70="",G70=""),"",IF(Profil!$B$14="Ja",0,ROUND(E70*IF(F70="",IFERROR(VLOOKUP(D70,Kategorien!$A$5:$E$46,5,FALSE),0),F70)/(100+IF(F70="",IFERROR(VLOOKUP(D70,Kategorien!$A$5:$E$46,5,FALSE),0),F70)),2)))</f>
        <v/>
      </c>
      <c r="I70" s="31">
        <f>IF(H70="","",E70-H70)</f>
        <v/>
      </c>
      <c r="J70" s="31">
        <f>IF(I70="","",IF(G70="Ausgabe",ROUND(I70*IFERROR(VLOOKUP(D70,Kategorien!$A$5:$E$46,4,FALSE),100)/100,2),I70))</f>
        <v/>
      </c>
      <c r="K70" s="32">
        <f>IF(A70="","",MONTH(A70))</f>
        <v/>
      </c>
      <c r="L70" s="31">
        <f>IF(OR(I70="",G70&lt;&gt;"Einnahme"),"",IF(IFERROR(VLOOKUP(D70,Kategorien!$A$5:$E$46,3,FALSE),"Nein")="Ja",I70,""))</f>
        <v/>
      </c>
    </row>
    <row r="71" ht="20" customHeight="1">
      <c r="A71" s="33" t="n"/>
      <c r="B71" s="34" t="n"/>
      <c r="C71" s="34" t="n"/>
      <c r="D71" s="34" t="n"/>
      <c r="E71" s="35" t="n"/>
      <c r="F71" s="36" t="n"/>
      <c r="G71" s="30">
        <f>IF(D71="","",IFERROR(VLOOKUP(D71,Kategorien!$A$5:$E$46,2,FALSE),""))</f>
        <v/>
      </c>
      <c r="H71" s="31">
        <f>IF(OR(E71="",G71=""),"",IF(Profil!$B$14="Ja",0,ROUND(E71*IF(F71="",IFERROR(VLOOKUP(D71,Kategorien!$A$5:$E$46,5,FALSE),0),F71)/(100+IF(F71="",IFERROR(VLOOKUP(D71,Kategorien!$A$5:$E$46,5,FALSE),0),F71)),2)))</f>
        <v/>
      </c>
      <c r="I71" s="31">
        <f>IF(H71="","",E71-H71)</f>
        <v/>
      </c>
      <c r="J71" s="31">
        <f>IF(I71="","",IF(G71="Ausgabe",ROUND(I71*IFERROR(VLOOKUP(D71,Kategorien!$A$5:$E$46,4,FALSE),100)/100,2),I71))</f>
        <v/>
      </c>
      <c r="K71" s="32">
        <f>IF(A71="","",MONTH(A71))</f>
        <v/>
      </c>
      <c r="L71" s="31">
        <f>IF(OR(I71="",G71&lt;&gt;"Einnahme"),"",IF(IFERROR(VLOOKUP(D71,Kategorien!$A$5:$E$46,3,FALSE),"Nein")="Ja",I71,""))</f>
        <v/>
      </c>
    </row>
    <row r="72" ht="20" customHeight="1">
      <c r="A72" s="26" t="n"/>
      <c r="B72" s="27" t="n"/>
      <c r="C72" s="27" t="n"/>
      <c r="D72" s="27" t="n"/>
      <c r="E72" s="28" t="n"/>
      <c r="F72" s="29" t="n"/>
      <c r="G72" s="30">
        <f>IF(D72="","",IFERROR(VLOOKUP(D72,Kategorien!$A$5:$E$46,2,FALSE),""))</f>
        <v/>
      </c>
      <c r="H72" s="31">
        <f>IF(OR(E72="",G72=""),"",IF(Profil!$B$14="Ja",0,ROUND(E72*IF(F72="",IFERROR(VLOOKUP(D72,Kategorien!$A$5:$E$46,5,FALSE),0),F72)/(100+IF(F72="",IFERROR(VLOOKUP(D72,Kategorien!$A$5:$E$46,5,FALSE),0),F72)),2)))</f>
        <v/>
      </c>
      <c r="I72" s="31">
        <f>IF(H72="","",E72-H72)</f>
        <v/>
      </c>
      <c r="J72" s="31">
        <f>IF(I72="","",IF(G72="Ausgabe",ROUND(I72*IFERROR(VLOOKUP(D72,Kategorien!$A$5:$E$46,4,FALSE),100)/100,2),I72))</f>
        <v/>
      </c>
      <c r="K72" s="32">
        <f>IF(A72="","",MONTH(A72))</f>
        <v/>
      </c>
      <c r="L72" s="31">
        <f>IF(OR(I72="",G72&lt;&gt;"Einnahme"),"",IF(IFERROR(VLOOKUP(D72,Kategorien!$A$5:$E$46,3,FALSE),"Nein")="Ja",I72,""))</f>
        <v/>
      </c>
    </row>
    <row r="73" ht="20" customHeight="1">
      <c r="A73" s="33" t="n"/>
      <c r="B73" s="34" t="n"/>
      <c r="C73" s="34" t="n"/>
      <c r="D73" s="34" t="n"/>
      <c r="E73" s="35" t="n"/>
      <c r="F73" s="36" t="n"/>
      <c r="G73" s="30">
        <f>IF(D73="","",IFERROR(VLOOKUP(D73,Kategorien!$A$5:$E$46,2,FALSE),""))</f>
        <v/>
      </c>
      <c r="H73" s="31">
        <f>IF(OR(E73="",G73=""),"",IF(Profil!$B$14="Ja",0,ROUND(E73*IF(F73="",IFERROR(VLOOKUP(D73,Kategorien!$A$5:$E$46,5,FALSE),0),F73)/(100+IF(F73="",IFERROR(VLOOKUP(D73,Kategorien!$A$5:$E$46,5,FALSE),0),F73)),2)))</f>
        <v/>
      </c>
      <c r="I73" s="31">
        <f>IF(H73="","",E73-H73)</f>
        <v/>
      </c>
      <c r="J73" s="31">
        <f>IF(I73="","",IF(G73="Ausgabe",ROUND(I73*IFERROR(VLOOKUP(D73,Kategorien!$A$5:$E$46,4,FALSE),100)/100,2),I73))</f>
        <v/>
      </c>
      <c r="K73" s="32">
        <f>IF(A73="","",MONTH(A73))</f>
        <v/>
      </c>
      <c r="L73" s="31">
        <f>IF(OR(I73="",G73&lt;&gt;"Einnahme"),"",IF(IFERROR(VLOOKUP(D73,Kategorien!$A$5:$E$46,3,FALSE),"Nein")="Ja",I73,""))</f>
        <v/>
      </c>
    </row>
    <row r="74" ht="20" customHeight="1">
      <c r="A74" s="26" t="n"/>
      <c r="B74" s="27" t="n"/>
      <c r="C74" s="27" t="n"/>
      <c r="D74" s="27" t="n"/>
      <c r="E74" s="28" t="n"/>
      <c r="F74" s="29" t="n"/>
      <c r="G74" s="30">
        <f>IF(D74="","",IFERROR(VLOOKUP(D74,Kategorien!$A$5:$E$46,2,FALSE),""))</f>
        <v/>
      </c>
      <c r="H74" s="31">
        <f>IF(OR(E74="",G74=""),"",IF(Profil!$B$14="Ja",0,ROUND(E74*IF(F74="",IFERROR(VLOOKUP(D74,Kategorien!$A$5:$E$46,5,FALSE),0),F74)/(100+IF(F74="",IFERROR(VLOOKUP(D74,Kategorien!$A$5:$E$46,5,FALSE),0),F74)),2)))</f>
        <v/>
      </c>
      <c r="I74" s="31">
        <f>IF(H74="","",E74-H74)</f>
        <v/>
      </c>
      <c r="J74" s="31">
        <f>IF(I74="","",IF(G74="Ausgabe",ROUND(I74*IFERROR(VLOOKUP(D74,Kategorien!$A$5:$E$46,4,FALSE),100)/100,2),I74))</f>
        <v/>
      </c>
      <c r="K74" s="32">
        <f>IF(A74="","",MONTH(A74))</f>
        <v/>
      </c>
      <c r="L74" s="31">
        <f>IF(OR(I74="",G74&lt;&gt;"Einnahme"),"",IF(IFERROR(VLOOKUP(D74,Kategorien!$A$5:$E$46,3,FALSE),"Nein")="Ja",I74,""))</f>
        <v/>
      </c>
    </row>
    <row r="75" ht="20" customHeight="1">
      <c r="A75" s="33" t="n"/>
      <c r="B75" s="34" t="n"/>
      <c r="C75" s="34" t="n"/>
      <c r="D75" s="34" t="n"/>
      <c r="E75" s="35" t="n"/>
      <c r="F75" s="36" t="n"/>
      <c r="G75" s="30">
        <f>IF(D75="","",IFERROR(VLOOKUP(D75,Kategorien!$A$5:$E$46,2,FALSE),""))</f>
        <v/>
      </c>
      <c r="H75" s="31">
        <f>IF(OR(E75="",G75=""),"",IF(Profil!$B$14="Ja",0,ROUND(E75*IF(F75="",IFERROR(VLOOKUP(D75,Kategorien!$A$5:$E$46,5,FALSE),0),F75)/(100+IF(F75="",IFERROR(VLOOKUP(D75,Kategorien!$A$5:$E$46,5,FALSE),0),F75)),2)))</f>
        <v/>
      </c>
      <c r="I75" s="31">
        <f>IF(H75="","",E75-H75)</f>
        <v/>
      </c>
      <c r="J75" s="31">
        <f>IF(I75="","",IF(G75="Ausgabe",ROUND(I75*IFERROR(VLOOKUP(D75,Kategorien!$A$5:$E$46,4,FALSE),100)/100,2),I75))</f>
        <v/>
      </c>
      <c r="K75" s="32">
        <f>IF(A75="","",MONTH(A75))</f>
        <v/>
      </c>
      <c r="L75" s="31">
        <f>IF(OR(I75="",G75&lt;&gt;"Einnahme"),"",IF(IFERROR(VLOOKUP(D75,Kategorien!$A$5:$E$46,3,FALSE),"Nein")="Ja",I75,""))</f>
        <v/>
      </c>
    </row>
    <row r="76" ht="20" customHeight="1">
      <c r="A76" s="26" t="n"/>
      <c r="B76" s="27" t="n"/>
      <c r="C76" s="27" t="n"/>
      <c r="D76" s="27" t="n"/>
      <c r="E76" s="28" t="n"/>
      <c r="F76" s="29" t="n"/>
      <c r="G76" s="30">
        <f>IF(D76="","",IFERROR(VLOOKUP(D76,Kategorien!$A$5:$E$46,2,FALSE),""))</f>
        <v/>
      </c>
      <c r="H76" s="31">
        <f>IF(OR(E76="",G76=""),"",IF(Profil!$B$14="Ja",0,ROUND(E76*IF(F76="",IFERROR(VLOOKUP(D76,Kategorien!$A$5:$E$46,5,FALSE),0),F76)/(100+IF(F76="",IFERROR(VLOOKUP(D76,Kategorien!$A$5:$E$46,5,FALSE),0),F76)),2)))</f>
        <v/>
      </c>
      <c r="I76" s="31">
        <f>IF(H76="","",E76-H76)</f>
        <v/>
      </c>
      <c r="J76" s="31">
        <f>IF(I76="","",IF(G76="Ausgabe",ROUND(I76*IFERROR(VLOOKUP(D76,Kategorien!$A$5:$E$46,4,FALSE),100)/100,2),I76))</f>
        <v/>
      </c>
      <c r="K76" s="32">
        <f>IF(A76="","",MONTH(A76))</f>
        <v/>
      </c>
      <c r="L76" s="31">
        <f>IF(OR(I76="",G76&lt;&gt;"Einnahme"),"",IF(IFERROR(VLOOKUP(D76,Kategorien!$A$5:$E$46,3,FALSE),"Nein")="Ja",I76,""))</f>
        <v/>
      </c>
    </row>
    <row r="77" ht="20" customHeight="1">
      <c r="A77" s="33" t="n"/>
      <c r="B77" s="34" t="n"/>
      <c r="C77" s="34" t="n"/>
      <c r="D77" s="34" t="n"/>
      <c r="E77" s="35" t="n"/>
      <c r="F77" s="36" t="n"/>
      <c r="G77" s="30">
        <f>IF(D77="","",IFERROR(VLOOKUP(D77,Kategorien!$A$5:$E$46,2,FALSE),""))</f>
        <v/>
      </c>
      <c r="H77" s="31">
        <f>IF(OR(E77="",G77=""),"",IF(Profil!$B$14="Ja",0,ROUND(E77*IF(F77="",IFERROR(VLOOKUP(D77,Kategorien!$A$5:$E$46,5,FALSE),0),F77)/(100+IF(F77="",IFERROR(VLOOKUP(D77,Kategorien!$A$5:$E$46,5,FALSE),0),F77)),2)))</f>
        <v/>
      </c>
      <c r="I77" s="31">
        <f>IF(H77="","",E77-H77)</f>
        <v/>
      </c>
      <c r="J77" s="31">
        <f>IF(I77="","",IF(G77="Ausgabe",ROUND(I77*IFERROR(VLOOKUP(D77,Kategorien!$A$5:$E$46,4,FALSE),100)/100,2),I77))</f>
        <v/>
      </c>
      <c r="K77" s="32">
        <f>IF(A77="","",MONTH(A77))</f>
        <v/>
      </c>
      <c r="L77" s="31">
        <f>IF(OR(I77="",G77&lt;&gt;"Einnahme"),"",IF(IFERROR(VLOOKUP(D77,Kategorien!$A$5:$E$46,3,FALSE),"Nein")="Ja",I77,""))</f>
        <v/>
      </c>
    </row>
    <row r="78" ht="20" customHeight="1">
      <c r="A78" s="26" t="n"/>
      <c r="B78" s="27" t="n"/>
      <c r="C78" s="27" t="n"/>
      <c r="D78" s="27" t="n"/>
      <c r="E78" s="28" t="n"/>
      <c r="F78" s="29" t="n"/>
      <c r="G78" s="30">
        <f>IF(D78="","",IFERROR(VLOOKUP(D78,Kategorien!$A$5:$E$46,2,FALSE),""))</f>
        <v/>
      </c>
      <c r="H78" s="31">
        <f>IF(OR(E78="",G78=""),"",IF(Profil!$B$14="Ja",0,ROUND(E78*IF(F78="",IFERROR(VLOOKUP(D78,Kategorien!$A$5:$E$46,5,FALSE),0),F78)/(100+IF(F78="",IFERROR(VLOOKUP(D78,Kategorien!$A$5:$E$46,5,FALSE),0),F78)),2)))</f>
        <v/>
      </c>
      <c r="I78" s="31">
        <f>IF(H78="","",E78-H78)</f>
        <v/>
      </c>
      <c r="J78" s="31">
        <f>IF(I78="","",IF(G78="Ausgabe",ROUND(I78*IFERROR(VLOOKUP(D78,Kategorien!$A$5:$E$46,4,FALSE),100)/100,2),I78))</f>
        <v/>
      </c>
      <c r="K78" s="32">
        <f>IF(A78="","",MONTH(A78))</f>
        <v/>
      </c>
      <c r="L78" s="31">
        <f>IF(OR(I78="",G78&lt;&gt;"Einnahme"),"",IF(IFERROR(VLOOKUP(D78,Kategorien!$A$5:$E$46,3,FALSE),"Nein")="Ja",I78,""))</f>
        <v/>
      </c>
    </row>
    <row r="79" ht="20" customHeight="1">
      <c r="A79" s="33" t="n"/>
      <c r="B79" s="34" t="n"/>
      <c r="C79" s="34" t="n"/>
      <c r="D79" s="34" t="n"/>
      <c r="E79" s="35" t="n"/>
      <c r="F79" s="36" t="n"/>
      <c r="G79" s="30">
        <f>IF(D79="","",IFERROR(VLOOKUP(D79,Kategorien!$A$5:$E$46,2,FALSE),""))</f>
        <v/>
      </c>
      <c r="H79" s="31">
        <f>IF(OR(E79="",G79=""),"",IF(Profil!$B$14="Ja",0,ROUND(E79*IF(F79="",IFERROR(VLOOKUP(D79,Kategorien!$A$5:$E$46,5,FALSE),0),F79)/(100+IF(F79="",IFERROR(VLOOKUP(D79,Kategorien!$A$5:$E$46,5,FALSE),0),F79)),2)))</f>
        <v/>
      </c>
      <c r="I79" s="31">
        <f>IF(H79="","",E79-H79)</f>
        <v/>
      </c>
      <c r="J79" s="31">
        <f>IF(I79="","",IF(G79="Ausgabe",ROUND(I79*IFERROR(VLOOKUP(D79,Kategorien!$A$5:$E$46,4,FALSE),100)/100,2),I79))</f>
        <v/>
      </c>
      <c r="K79" s="32">
        <f>IF(A79="","",MONTH(A79))</f>
        <v/>
      </c>
      <c r="L79" s="31">
        <f>IF(OR(I79="",G79&lt;&gt;"Einnahme"),"",IF(IFERROR(VLOOKUP(D79,Kategorien!$A$5:$E$46,3,FALSE),"Nein")="Ja",I79,""))</f>
        <v/>
      </c>
    </row>
    <row r="80" ht="20" customHeight="1">
      <c r="A80" s="26" t="n"/>
      <c r="B80" s="27" t="n"/>
      <c r="C80" s="27" t="n"/>
      <c r="D80" s="27" t="n"/>
      <c r="E80" s="28" t="n"/>
      <c r="F80" s="29" t="n"/>
      <c r="G80" s="30">
        <f>IF(D80="","",IFERROR(VLOOKUP(D80,Kategorien!$A$5:$E$46,2,FALSE),""))</f>
        <v/>
      </c>
      <c r="H80" s="31">
        <f>IF(OR(E80="",G80=""),"",IF(Profil!$B$14="Ja",0,ROUND(E80*IF(F80="",IFERROR(VLOOKUP(D80,Kategorien!$A$5:$E$46,5,FALSE),0),F80)/(100+IF(F80="",IFERROR(VLOOKUP(D80,Kategorien!$A$5:$E$46,5,FALSE),0),F80)),2)))</f>
        <v/>
      </c>
      <c r="I80" s="31">
        <f>IF(H80="","",E80-H80)</f>
        <v/>
      </c>
      <c r="J80" s="31">
        <f>IF(I80="","",IF(G80="Ausgabe",ROUND(I80*IFERROR(VLOOKUP(D80,Kategorien!$A$5:$E$46,4,FALSE),100)/100,2),I80))</f>
        <v/>
      </c>
      <c r="K80" s="32">
        <f>IF(A80="","",MONTH(A80))</f>
        <v/>
      </c>
      <c r="L80" s="31">
        <f>IF(OR(I80="",G80&lt;&gt;"Einnahme"),"",IF(IFERROR(VLOOKUP(D80,Kategorien!$A$5:$E$46,3,FALSE),"Nein")="Ja",I80,""))</f>
        <v/>
      </c>
    </row>
    <row r="81" ht="20" customHeight="1">
      <c r="A81" s="33" t="n"/>
      <c r="B81" s="34" t="n"/>
      <c r="C81" s="34" t="n"/>
      <c r="D81" s="34" t="n"/>
      <c r="E81" s="35" t="n"/>
      <c r="F81" s="36" t="n"/>
      <c r="G81" s="30">
        <f>IF(D81="","",IFERROR(VLOOKUP(D81,Kategorien!$A$5:$E$46,2,FALSE),""))</f>
        <v/>
      </c>
      <c r="H81" s="31">
        <f>IF(OR(E81="",G81=""),"",IF(Profil!$B$14="Ja",0,ROUND(E81*IF(F81="",IFERROR(VLOOKUP(D81,Kategorien!$A$5:$E$46,5,FALSE),0),F81)/(100+IF(F81="",IFERROR(VLOOKUP(D81,Kategorien!$A$5:$E$46,5,FALSE),0),F81)),2)))</f>
        <v/>
      </c>
      <c r="I81" s="31">
        <f>IF(H81="","",E81-H81)</f>
        <v/>
      </c>
      <c r="J81" s="31">
        <f>IF(I81="","",IF(G81="Ausgabe",ROUND(I81*IFERROR(VLOOKUP(D81,Kategorien!$A$5:$E$46,4,FALSE),100)/100,2),I81))</f>
        <v/>
      </c>
      <c r="K81" s="32">
        <f>IF(A81="","",MONTH(A81))</f>
        <v/>
      </c>
      <c r="L81" s="31">
        <f>IF(OR(I81="",G81&lt;&gt;"Einnahme"),"",IF(IFERROR(VLOOKUP(D81,Kategorien!$A$5:$E$46,3,FALSE),"Nein")="Ja",I81,""))</f>
        <v/>
      </c>
    </row>
    <row r="82" ht="20" customHeight="1">
      <c r="A82" s="26" t="n"/>
      <c r="B82" s="27" t="n"/>
      <c r="C82" s="27" t="n"/>
      <c r="D82" s="27" t="n"/>
      <c r="E82" s="28" t="n"/>
      <c r="F82" s="29" t="n"/>
      <c r="G82" s="30">
        <f>IF(D82="","",IFERROR(VLOOKUP(D82,Kategorien!$A$5:$E$46,2,FALSE),""))</f>
        <v/>
      </c>
      <c r="H82" s="31">
        <f>IF(OR(E82="",G82=""),"",IF(Profil!$B$14="Ja",0,ROUND(E82*IF(F82="",IFERROR(VLOOKUP(D82,Kategorien!$A$5:$E$46,5,FALSE),0),F82)/(100+IF(F82="",IFERROR(VLOOKUP(D82,Kategorien!$A$5:$E$46,5,FALSE),0),F82)),2)))</f>
        <v/>
      </c>
      <c r="I82" s="31">
        <f>IF(H82="","",E82-H82)</f>
        <v/>
      </c>
      <c r="J82" s="31">
        <f>IF(I82="","",IF(G82="Ausgabe",ROUND(I82*IFERROR(VLOOKUP(D82,Kategorien!$A$5:$E$46,4,FALSE),100)/100,2),I82))</f>
        <v/>
      </c>
      <c r="K82" s="32">
        <f>IF(A82="","",MONTH(A82))</f>
        <v/>
      </c>
      <c r="L82" s="31">
        <f>IF(OR(I82="",G82&lt;&gt;"Einnahme"),"",IF(IFERROR(VLOOKUP(D82,Kategorien!$A$5:$E$46,3,FALSE),"Nein")="Ja",I82,""))</f>
        <v/>
      </c>
    </row>
    <row r="83" ht="20" customHeight="1">
      <c r="A83" s="33" t="n"/>
      <c r="B83" s="34" t="n"/>
      <c r="C83" s="34" t="n"/>
      <c r="D83" s="34" t="n"/>
      <c r="E83" s="35" t="n"/>
      <c r="F83" s="36" t="n"/>
      <c r="G83" s="30">
        <f>IF(D83="","",IFERROR(VLOOKUP(D83,Kategorien!$A$5:$E$46,2,FALSE),""))</f>
        <v/>
      </c>
      <c r="H83" s="31">
        <f>IF(OR(E83="",G83=""),"",IF(Profil!$B$14="Ja",0,ROUND(E83*IF(F83="",IFERROR(VLOOKUP(D83,Kategorien!$A$5:$E$46,5,FALSE),0),F83)/(100+IF(F83="",IFERROR(VLOOKUP(D83,Kategorien!$A$5:$E$46,5,FALSE),0),F83)),2)))</f>
        <v/>
      </c>
      <c r="I83" s="31">
        <f>IF(H83="","",E83-H83)</f>
        <v/>
      </c>
      <c r="J83" s="31">
        <f>IF(I83="","",IF(G83="Ausgabe",ROUND(I83*IFERROR(VLOOKUP(D83,Kategorien!$A$5:$E$46,4,FALSE),100)/100,2),I83))</f>
        <v/>
      </c>
      <c r="K83" s="32">
        <f>IF(A83="","",MONTH(A83))</f>
        <v/>
      </c>
      <c r="L83" s="31">
        <f>IF(OR(I83="",G83&lt;&gt;"Einnahme"),"",IF(IFERROR(VLOOKUP(D83,Kategorien!$A$5:$E$46,3,FALSE),"Nein")="Ja",I83,""))</f>
        <v/>
      </c>
    </row>
    <row r="84" ht="20" customHeight="1">
      <c r="A84" s="26" t="n"/>
      <c r="B84" s="27" t="n"/>
      <c r="C84" s="27" t="n"/>
      <c r="D84" s="27" t="n"/>
      <c r="E84" s="28" t="n"/>
      <c r="F84" s="29" t="n"/>
      <c r="G84" s="30">
        <f>IF(D84="","",IFERROR(VLOOKUP(D84,Kategorien!$A$5:$E$46,2,FALSE),""))</f>
        <v/>
      </c>
      <c r="H84" s="31">
        <f>IF(OR(E84="",G84=""),"",IF(Profil!$B$14="Ja",0,ROUND(E84*IF(F84="",IFERROR(VLOOKUP(D84,Kategorien!$A$5:$E$46,5,FALSE),0),F84)/(100+IF(F84="",IFERROR(VLOOKUP(D84,Kategorien!$A$5:$E$46,5,FALSE),0),F84)),2)))</f>
        <v/>
      </c>
      <c r="I84" s="31">
        <f>IF(H84="","",E84-H84)</f>
        <v/>
      </c>
      <c r="J84" s="31">
        <f>IF(I84="","",IF(G84="Ausgabe",ROUND(I84*IFERROR(VLOOKUP(D84,Kategorien!$A$5:$E$46,4,FALSE),100)/100,2),I84))</f>
        <v/>
      </c>
      <c r="K84" s="32">
        <f>IF(A84="","",MONTH(A84))</f>
        <v/>
      </c>
      <c r="L84" s="31">
        <f>IF(OR(I84="",G84&lt;&gt;"Einnahme"),"",IF(IFERROR(VLOOKUP(D84,Kategorien!$A$5:$E$46,3,FALSE),"Nein")="Ja",I84,""))</f>
        <v/>
      </c>
    </row>
    <row r="85" ht="20" customHeight="1">
      <c r="A85" s="33" t="n"/>
      <c r="B85" s="34" t="n"/>
      <c r="C85" s="34" t="n"/>
      <c r="D85" s="34" t="n"/>
      <c r="E85" s="35" t="n"/>
      <c r="F85" s="36" t="n"/>
      <c r="G85" s="30">
        <f>IF(D85="","",IFERROR(VLOOKUP(D85,Kategorien!$A$5:$E$46,2,FALSE),""))</f>
        <v/>
      </c>
      <c r="H85" s="31">
        <f>IF(OR(E85="",G85=""),"",IF(Profil!$B$14="Ja",0,ROUND(E85*IF(F85="",IFERROR(VLOOKUP(D85,Kategorien!$A$5:$E$46,5,FALSE),0),F85)/(100+IF(F85="",IFERROR(VLOOKUP(D85,Kategorien!$A$5:$E$46,5,FALSE),0),F85)),2)))</f>
        <v/>
      </c>
      <c r="I85" s="31">
        <f>IF(H85="","",E85-H85)</f>
        <v/>
      </c>
      <c r="J85" s="31">
        <f>IF(I85="","",IF(G85="Ausgabe",ROUND(I85*IFERROR(VLOOKUP(D85,Kategorien!$A$5:$E$46,4,FALSE),100)/100,2),I85))</f>
        <v/>
      </c>
      <c r="K85" s="32">
        <f>IF(A85="","",MONTH(A85))</f>
        <v/>
      </c>
      <c r="L85" s="31">
        <f>IF(OR(I85="",G85&lt;&gt;"Einnahme"),"",IF(IFERROR(VLOOKUP(D85,Kategorien!$A$5:$E$46,3,FALSE),"Nein")="Ja",I85,""))</f>
        <v/>
      </c>
    </row>
    <row r="86" ht="20" customHeight="1">
      <c r="A86" s="26" t="n"/>
      <c r="B86" s="27" t="n"/>
      <c r="C86" s="27" t="n"/>
      <c r="D86" s="27" t="n"/>
      <c r="E86" s="28" t="n"/>
      <c r="F86" s="29" t="n"/>
      <c r="G86" s="30">
        <f>IF(D86="","",IFERROR(VLOOKUP(D86,Kategorien!$A$5:$E$46,2,FALSE),""))</f>
        <v/>
      </c>
      <c r="H86" s="31">
        <f>IF(OR(E86="",G86=""),"",IF(Profil!$B$14="Ja",0,ROUND(E86*IF(F86="",IFERROR(VLOOKUP(D86,Kategorien!$A$5:$E$46,5,FALSE),0),F86)/(100+IF(F86="",IFERROR(VLOOKUP(D86,Kategorien!$A$5:$E$46,5,FALSE),0),F86)),2)))</f>
        <v/>
      </c>
      <c r="I86" s="31">
        <f>IF(H86="","",E86-H86)</f>
        <v/>
      </c>
      <c r="J86" s="31">
        <f>IF(I86="","",IF(G86="Ausgabe",ROUND(I86*IFERROR(VLOOKUP(D86,Kategorien!$A$5:$E$46,4,FALSE),100)/100,2),I86))</f>
        <v/>
      </c>
      <c r="K86" s="32">
        <f>IF(A86="","",MONTH(A86))</f>
        <v/>
      </c>
      <c r="L86" s="31">
        <f>IF(OR(I86="",G86&lt;&gt;"Einnahme"),"",IF(IFERROR(VLOOKUP(D86,Kategorien!$A$5:$E$46,3,FALSE),"Nein")="Ja",I86,""))</f>
        <v/>
      </c>
    </row>
    <row r="87" ht="20" customHeight="1">
      <c r="A87" s="33" t="n"/>
      <c r="B87" s="34" t="n"/>
      <c r="C87" s="34" t="n"/>
      <c r="D87" s="34" t="n"/>
      <c r="E87" s="35" t="n"/>
      <c r="F87" s="36" t="n"/>
      <c r="G87" s="30">
        <f>IF(D87="","",IFERROR(VLOOKUP(D87,Kategorien!$A$5:$E$46,2,FALSE),""))</f>
        <v/>
      </c>
      <c r="H87" s="31">
        <f>IF(OR(E87="",G87=""),"",IF(Profil!$B$14="Ja",0,ROUND(E87*IF(F87="",IFERROR(VLOOKUP(D87,Kategorien!$A$5:$E$46,5,FALSE),0),F87)/(100+IF(F87="",IFERROR(VLOOKUP(D87,Kategorien!$A$5:$E$46,5,FALSE),0),F87)),2)))</f>
        <v/>
      </c>
      <c r="I87" s="31">
        <f>IF(H87="","",E87-H87)</f>
        <v/>
      </c>
      <c r="J87" s="31">
        <f>IF(I87="","",IF(G87="Ausgabe",ROUND(I87*IFERROR(VLOOKUP(D87,Kategorien!$A$5:$E$46,4,FALSE),100)/100,2),I87))</f>
        <v/>
      </c>
      <c r="K87" s="32">
        <f>IF(A87="","",MONTH(A87))</f>
        <v/>
      </c>
      <c r="L87" s="31">
        <f>IF(OR(I87="",G87&lt;&gt;"Einnahme"),"",IF(IFERROR(VLOOKUP(D87,Kategorien!$A$5:$E$46,3,FALSE),"Nein")="Ja",I87,""))</f>
        <v/>
      </c>
    </row>
    <row r="88" ht="20" customHeight="1">
      <c r="A88" s="26" t="n"/>
      <c r="B88" s="27" t="n"/>
      <c r="C88" s="27" t="n"/>
      <c r="D88" s="27" t="n"/>
      <c r="E88" s="28" t="n"/>
      <c r="F88" s="29" t="n"/>
      <c r="G88" s="30">
        <f>IF(D88="","",IFERROR(VLOOKUP(D88,Kategorien!$A$5:$E$46,2,FALSE),""))</f>
        <v/>
      </c>
      <c r="H88" s="31">
        <f>IF(OR(E88="",G88=""),"",IF(Profil!$B$14="Ja",0,ROUND(E88*IF(F88="",IFERROR(VLOOKUP(D88,Kategorien!$A$5:$E$46,5,FALSE),0),F88)/(100+IF(F88="",IFERROR(VLOOKUP(D88,Kategorien!$A$5:$E$46,5,FALSE),0),F88)),2)))</f>
        <v/>
      </c>
      <c r="I88" s="31">
        <f>IF(H88="","",E88-H88)</f>
        <v/>
      </c>
      <c r="J88" s="31">
        <f>IF(I88="","",IF(G88="Ausgabe",ROUND(I88*IFERROR(VLOOKUP(D88,Kategorien!$A$5:$E$46,4,FALSE),100)/100,2),I88))</f>
        <v/>
      </c>
      <c r="K88" s="32">
        <f>IF(A88="","",MONTH(A88))</f>
        <v/>
      </c>
      <c r="L88" s="31">
        <f>IF(OR(I88="",G88&lt;&gt;"Einnahme"),"",IF(IFERROR(VLOOKUP(D88,Kategorien!$A$5:$E$46,3,FALSE),"Nein")="Ja",I88,""))</f>
        <v/>
      </c>
    </row>
    <row r="89" ht="20" customHeight="1">
      <c r="A89" s="33" t="n"/>
      <c r="B89" s="34" t="n"/>
      <c r="C89" s="34" t="n"/>
      <c r="D89" s="34" t="n"/>
      <c r="E89" s="35" t="n"/>
      <c r="F89" s="36" t="n"/>
      <c r="G89" s="30">
        <f>IF(D89="","",IFERROR(VLOOKUP(D89,Kategorien!$A$5:$E$46,2,FALSE),""))</f>
        <v/>
      </c>
      <c r="H89" s="31">
        <f>IF(OR(E89="",G89=""),"",IF(Profil!$B$14="Ja",0,ROUND(E89*IF(F89="",IFERROR(VLOOKUP(D89,Kategorien!$A$5:$E$46,5,FALSE),0),F89)/(100+IF(F89="",IFERROR(VLOOKUP(D89,Kategorien!$A$5:$E$46,5,FALSE),0),F89)),2)))</f>
        <v/>
      </c>
      <c r="I89" s="31">
        <f>IF(H89="","",E89-H89)</f>
        <v/>
      </c>
      <c r="J89" s="31">
        <f>IF(I89="","",IF(G89="Ausgabe",ROUND(I89*IFERROR(VLOOKUP(D89,Kategorien!$A$5:$E$46,4,FALSE),100)/100,2),I89))</f>
        <v/>
      </c>
      <c r="K89" s="32">
        <f>IF(A89="","",MONTH(A89))</f>
        <v/>
      </c>
      <c r="L89" s="31">
        <f>IF(OR(I89="",G89&lt;&gt;"Einnahme"),"",IF(IFERROR(VLOOKUP(D89,Kategorien!$A$5:$E$46,3,FALSE),"Nein")="Ja",I89,""))</f>
        <v/>
      </c>
    </row>
    <row r="90" ht="20" customHeight="1">
      <c r="A90" s="26" t="n"/>
      <c r="B90" s="27" t="n"/>
      <c r="C90" s="27" t="n"/>
      <c r="D90" s="27" t="n"/>
      <c r="E90" s="28" t="n"/>
      <c r="F90" s="29" t="n"/>
      <c r="G90" s="30">
        <f>IF(D90="","",IFERROR(VLOOKUP(D90,Kategorien!$A$5:$E$46,2,FALSE),""))</f>
        <v/>
      </c>
      <c r="H90" s="31">
        <f>IF(OR(E90="",G90=""),"",IF(Profil!$B$14="Ja",0,ROUND(E90*IF(F90="",IFERROR(VLOOKUP(D90,Kategorien!$A$5:$E$46,5,FALSE),0),F90)/(100+IF(F90="",IFERROR(VLOOKUP(D90,Kategorien!$A$5:$E$46,5,FALSE),0),F90)),2)))</f>
        <v/>
      </c>
      <c r="I90" s="31">
        <f>IF(H90="","",E90-H90)</f>
        <v/>
      </c>
      <c r="J90" s="31">
        <f>IF(I90="","",IF(G90="Ausgabe",ROUND(I90*IFERROR(VLOOKUP(D90,Kategorien!$A$5:$E$46,4,FALSE),100)/100,2),I90))</f>
        <v/>
      </c>
      <c r="K90" s="32">
        <f>IF(A90="","",MONTH(A90))</f>
        <v/>
      </c>
      <c r="L90" s="31">
        <f>IF(OR(I90="",G90&lt;&gt;"Einnahme"),"",IF(IFERROR(VLOOKUP(D90,Kategorien!$A$5:$E$46,3,FALSE),"Nein")="Ja",I90,""))</f>
        <v/>
      </c>
    </row>
    <row r="91" ht="20" customHeight="1">
      <c r="A91" s="33" t="n"/>
      <c r="B91" s="34" t="n"/>
      <c r="C91" s="34" t="n"/>
      <c r="D91" s="34" t="n"/>
      <c r="E91" s="35" t="n"/>
      <c r="F91" s="36" t="n"/>
      <c r="G91" s="30">
        <f>IF(D91="","",IFERROR(VLOOKUP(D91,Kategorien!$A$5:$E$46,2,FALSE),""))</f>
        <v/>
      </c>
      <c r="H91" s="31">
        <f>IF(OR(E91="",G91=""),"",IF(Profil!$B$14="Ja",0,ROUND(E91*IF(F91="",IFERROR(VLOOKUP(D91,Kategorien!$A$5:$E$46,5,FALSE),0),F91)/(100+IF(F91="",IFERROR(VLOOKUP(D91,Kategorien!$A$5:$E$46,5,FALSE),0),F91)),2)))</f>
        <v/>
      </c>
      <c r="I91" s="31">
        <f>IF(H91="","",E91-H91)</f>
        <v/>
      </c>
      <c r="J91" s="31">
        <f>IF(I91="","",IF(G91="Ausgabe",ROUND(I91*IFERROR(VLOOKUP(D91,Kategorien!$A$5:$E$46,4,FALSE),100)/100,2),I91))</f>
        <v/>
      </c>
      <c r="K91" s="32">
        <f>IF(A91="","",MONTH(A91))</f>
        <v/>
      </c>
      <c r="L91" s="31">
        <f>IF(OR(I91="",G91&lt;&gt;"Einnahme"),"",IF(IFERROR(VLOOKUP(D91,Kategorien!$A$5:$E$46,3,FALSE),"Nein")="Ja",I91,""))</f>
        <v/>
      </c>
    </row>
    <row r="92" ht="20" customHeight="1">
      <c r="A92" s="26" t="n"/>
      <c r="B92" s="27" t="n"/>
      <c r="C92" s="27" t="n"/>
      <c r="D92" s="27" t="n"/>
      <c r="E92" s="28" t="n"/>
      <c r="F92" s="29" t="n"/>
      <c r="G92" s="30">
        <f>IF(D92="","",IFERROR(VLOOKUP(D92,Kategorien!$A$5:$E$46,2,FALSE),""))</f>
        <v/>
      </c>
      <c r="H92" s="31">
        <f>IF(OR(E92="",G92=""),"",IF(Profil!$B$14="Ja",0,ROUND(E92*IF(F92="",IFERROR(VLOOKUP(D92,Kategorien!$A$5:$E$46,5,FALSE),0),F92)/(100+IF(F92="",IFERROR(VLOOKUP(D92,Kategorien!$A$5:$E$46,5,FALSE),0),F92)),2)))</f>
        <v/>
      </c>
      <c r="I92" s="31">
        <f>IF(H92="","",E92-H92)</f>
        <v/>
      </c>
      <c r="J92" s="31">
        <f>IF(I92="","",IF(G92="Ausgabe",ROUND(I92*IFERROR(VLOOKUP(D92,Kategorien!$A$5:$E$46,4,FALSE),100)/100,2),I92))</f>
        <v/>
      </c>
      <c r="K92" s="32">
        <f>IF(A92="","",MONTH(A92))</f>
        <v/>
      </c>
      <c r="L92" s="31">
        <f>IF(OR(I92="",G92&lt;&gt;"Einnahme"),"",IF(IFERROR(VLOOKUP(D92,Kategorien!$A$5:$E$46,3,FALSE),"Nein")="Ja",I92,""))</f>
        <v/>
      </c>
    </row>
    <row r="93" ht="20" customHeight="1">
      <c r="A93" s="33" t="n"/>
      <c r="B93" s="34" t="n"/>
      <c r="C93" s="34" t="n"/>
      <c r="D93" s="34" t="n"/>
      <c r="E93" s="35" t="n"/>
      <c r="F93" s="36" t="n"/>
      <c r="G93" s="30">
        <f>IF(D93="","",IFERROR(VLOOKUP(D93,Kategorien!$A$5:$E$46,2,FALSE),""))</f>
        <v/>
      </c>
      <c r="H93" s="31">
        <f>IF(OR(E93="",G93=""),"",IF(Profil!$B$14="Ja",0,ROUND(E93*IF(F93="",IFERROR(VLOOKUP(D93,Kategorien!$A$5:$E$46,5,FALSE),0),F93)/(100+IF(F93="",IFERROR(VLOOKUP(D93,Kategorien!$A$5:$E$46,5,FALSE),0),F93)),2)))</f>
        <v/>
      </c>
      <c r="I93" s="31">
        <f>IF(H93="","",E93-H93)</f>
        <v/>
      </c>
      <c r="J93" s="31">
        <f>IF(I93="","",IF(G93="Ausgabe",ROUND(I93*IFERROR(VLOOKUP(D93,Kategorien!$A$5:$E$46,4,FALSE),100)/100,2),I93))</f>
        <v/>
      </c>
      <c r="K93" s="32">
        <f>IF(A93="","",MONTH(A93))</f>
        <v/>
      </c>
      <c r="L93" s="31">
        <f>IF(OR(I93="",G93&lt;&gt;"Einnahme"),"",IF(IFERROR(VLOOKUP(D93,Kategorien!$A$5:$E$46,3,FALSE),"Nein")="Ja",I93,""))</f>
        <v/>
      </c>
    </row>
    <row r="94" ht="20" customHeight="1">
      <c r="A94" s="26" t="n"/>
      <c r="B94" s="27" t="n"/>
      <c r="C94" s="27" t="n"/>
      <c r="D94" s="27" t="n"/>
      <c r="E94" s="28" t="n"/>
      <c r="F94" s="29" t="n"/>
      <c r="G94" s="30">
        <f>IF(D94="","",IFERROR(VLOOKUP(D94,Kategorien!$A$5:$E$46,2,FALSE),""))</f>
        <v/>
      </c>
      <c r="H94" s="31">
        <f>IF(OR(E94="",G94=""),"",IF(Profil!$B$14="Ja",0,ROUND(E94*IF(F94="",IFERROR(VLOOKUP(D94,Kategorien!$A$5:$E$46,5,FALSE),0),F94)/(100+IF(F94="",IFERROR(VLOOKUP(D94,Kategorien!$A$5:$E$46,5,FALSE),0),F94)),2)))</f>
        <v/>
      </c>
      <c r="I94" s="31">
        <f>IF(H94="","",E94-H94)</f>
        <v/>
      </c>
      <c r="J94" s="31">
        <f>IF(I94="","",IF(G94="Ausgabe",ROUND(I94*IFERROR(VLOOKUP(D94,Kategorien!$A$5:$E$46,4,FALSE),100)/100,2),I94))</f>
        <v/>
      </c>
      <c r="K94" s="32">
        <f>IF(A94="","",MONTH(A94))</f>
        <v/>
      </c>
      <c r="L94" s="31">
        <f>IF(OR(I94="",G94&lt;&gt;"Einnahme"),"",IF(IFERROR(VLOOKUP(D94,Kategorien!$A$5:$E$46,3,FALSE),"Nein")="Ja",I94,""))</f>
        <v/>
      </c>
    </row>
    <row r="95" ht="20" customHeight="1">
      <c r="A95" s="33" t="n"/>
      <c r="B95" s="34" t="n"/>
      <c r="C95" s="34" t="n"/>
      <c r="D95" s="34" t="n"/>
      <c r="E95" s="35" t="n"/>
      <c r="F95" s="36" t="n"/>
      <c r="G95" s="30">
        <f>IF(D95="","",IFERROR(VLOOKUP(D95,Kategorien!$A$5:$E$46,2,FALSE),""))</f>
        <v/>
      </c>
      <c r="H95" s="31">
        <f>IF(OR(E95="",G95=""),"",IF(Profil!$B$14="Ja",0,ROUND(E95*IF(F95="",IFERROR(VLOOKUP(D95,Kategorien!$A$5:$E$46,5,FALSE),0),F95)/(100+IF(F95="",IFERROR(VLOOKUP(D95,Kategorien!$A$5:$E$46,5,FALSE),0),F95)),2)))</f>
        <v/>
      </c>
      <c r="I95" s="31">
        <f>IF(H95="","",E95-H95)</f>
        <v/>
      </c>
      <c r="J95" s="31">
        <f>IF(I95="","",IF(G95="Ausgabe",ROUND(I95*IFERROR(VLOOKUP(D95,Kategorien!$A$5:$E$46,4,FALSE),100)/100,2),I95))</f>
        <v/>
      </c>
      <c r="K95" s="32">
        <f>IF(A95="","",MONTH(A95))</f>
        <v/>
      </c>
      <c r="L95" s="31">
        <f>IF(OR(I95="",G95&lt;&gt;"Einnahme"),"",IF(IFERROR(VLOOKUP(D95,Kategorien!$A$5:$E$46,3,FALSE),"Nein")="Ja",I95,""))</f>
        <v/>
      </c>
    </row>
    <row r="96" ht="20" customHeight="1">
      <c r="A96" s="26" t="n"/>
      <c r="B96" s="27" t="n"/>
      <c r="C96" s="27" t="n"/>
      <c r="D96" s="27" t="n"/>
      <c r="E96" s="28" t="n"/>
      <c r="F96" s="29" t="n"/>
      <c r="G96" s="30">
        <f>IF(D96="","",IFERROR(VLOOKUP(D96,Kategorien!$A$5:$E$46,2,FALSE),""))</f>
        <v/>
      </c>
      <c r="H96" s="31">
        <f>IF(OR(E96="",G96=""),"",IF(Profil!$B$14="Ja",0,ROUND(E96*IF(F96="",IFERROR(VLOOKUP(D96,Kategorien!$A$5:$E$46,5,FALSE),0),F96)/(100+IF(F96="",IFERROR(VLOOKUP(D96,Kategorien!$A$5:$E$46,5,FALSE),0),F96)),2)))</f>
        <v/>
      </c>
      <c r="I96" s="31">
        <f>IF(H96="","",E96-H96)</f>
        <v/>
      </c>
      <c r="J96" s="31">
        <f>IF(I96="","",IF(G96="Ausgabe",ROUND(I96*IFERROR(VLOOKUP(D96,Kategorien!$A$5:$E$46,4,FALSE),100)/100,2),I96))</f>
        <v/>
      </c>
      <c r="K96" s="32">
        <f>IF(A96="","",MONTH(A96))</f>
        <v/>
      </c>
      <c r="L96" s="31">
        <f>IF(OR(I96="",G96&lt;&gt;"Einnahme"),"",IF(IFERROR(VLOOKUP(D96,Kategorien!$A$5:$E$46,3,FALSE),"Nein")="Ja",I96,""))</f>
        <v/>
      </c>
    </row>
    <row r="97" ht="20" customHeight="1">
      <c r="A97" s="33" t="n"/>
      <c r="B97" s="34" t="n"/>
      <c r="C97" s="34" t="n"/>
      <c r="D97" s="34" t="n"/>
      <c r="E97" s="35" t="n"/>
      <c r="F97" s="36" t="n"/>
      <c r="G97" s="30">
        <f>IF(D97="","",IFERROR(VLOOKUP(D97,Kategorien!$A$5:$E$46,2,FALSE),""))</f>
        <v/>
      </c>
      <c r="H97" s="31">
        <f>IF(OR(E97="",G97=""),"",IF(Profil!$B$14="Ja",0,ROUND(E97*IF(F97="",IFERROR(VLOOKUP(D97,Kategorien!$A$5:$E$46,5,FALSE),0),F97)/(100+IF(F97="",IFERROR(VLOOKUP(D97,Kategorien!$A$5:$E$46,5,FALSE),0),F97)),2)))</f>
        <v/>
      </c>
      <c r="I97" s="31">
        <f>IF(H97="","",E97-H97)</f>
        <v/>
      </c>
      <c r="J97" s="31">
        <f>IF(I97="","",IF(G97="Ausgabe",ROUND(I97*IFERROR(VLOOKUP(D97,Kategorien!$A$5:$E$46,4,FALSE),100)/100,2),I97))</f>
        <v/>
      </c>
      <c r="K97" s="32">
        <f>IF(A97="","",MONTH(A97))</f>
        <v/>
      </c>
      <c r="L97" s="31">
        <f>IF(OR(I97="",G97&lt;&gt;"Einnahme"),"",IF(IFERROR(VLOOKUP(D97,Kategorien!$A$5:$E$46,3,FALSE),"Nein")="Ja",I97,""))</f>
        <v/>
      </c>
    </row>
    <row r="98" ht="20" customHeight="1">
      <c r="A98" s="26" t="n"/>
      <c r="B98" s="27" t="n"/>
      <c r="C98" s="27" t="n"/>
      <c r="D98" s="27" t="n"/>
      <c r="E98" s="28" t="n"/>
      <c r="F98" s="29" t="n"/>
      <c r="G98" s="30">
        <f>IF(D98="","",IFERROR(VLOOKUP(D98,Kategorien!$A$5:$E$46,2,FALSE),""))</f>
        <v/>
      </c>
      <c r="H98" s="31">
        <f>IF(OR(E98="",G98=""),"",IF(Profil!$B$14="Ja",0,ROUND(E98*IF(F98="",IFERROR(VLOOKUP(D98,Kategorien!$A$5:$E$46,5,FALSE),0),F98)/(100+IF(F98="",IFERROR(VLOOKUP(D98,Kategorien!$A$5:$E$46,5,FALSE),0),F98)),2)))</f>
        <v/>
      </c>
      <c r="I98" s="31">
        <f>IF(H98="","",E98-H98)</f>
        <v/>
      </c>
      <c r="J98" s="31">
        <f>IF(I98="","",IF(G98="Ausgabe",ROUND(I98*IFERROR(VLOOKUP(D98,Kategorien!$A$5:$E$46,4,FALSE),100)/100,2),I98))</f>
        <v/>
      </c>
      <c r="K98" s="32">
        <f>IF(A98="","",MONTH(A98))</f>
        <v/>
      </c>
      <c r="L98" s="31">
        <f>IF(OR(I98="",G98&lt;&gt;"Einnahme"),"",IF(IFERROR(VLOOKUP(D98,Kategorien!$A$5:$E$46,3,FALSE),"Nein")="Ja",I98,""))</f>
        <v/>
      </c>
    </row>
    <row r="99" ht="20" customHeight="1">
      <c r="A99" s="33" t="n"/>
      <c r="B99" s="34" t="n"/>
      <c r="C99" s="34" t="n"/>
      <c r="D99" s="34" t="n"/>
      <c r="E99" s="35" t="n"/>
      <c r="F99" s="36" t="n"/>
      <c r="G99" s="30">
        <f>IF(D99="","",IFERROR(VLOOKUP(D99,Kategorien!$A$5:$E$46,2,FALSE),""))</f>
        <v/>
      </c>
      <c r="H99" s="31">
        <f>IF(OR(E99="",G99=""),"",IF(Profil!$B$14="Ja",0,ROUND(E99*IF(F99="",IFERROR(VLOOKUP(D99,Kategorien!$A$5:$E$46,5,FALSE),0),F99)/(100+IF(F99="",IFERROR(VLOOKUP(D99,Kategorien!$A$5:$E$46,5,FALSE),0),F99)),2)))</f>
        <v/>
      </c>
      <c r="I99" s="31">
        <f>IF(H99="","",E99-H99)</f>
        <v/>
      </c>
      <c r="J99" s="31">
        <f>IF(I99="","",IF(G99="Ausgabe",ROUND(I99*IFERROR(VLOOKUP(D99,Kategorien!$A$5:$E$46,4,FALSE),100)/100,2),I99))</f>
        <v/>
      </c>
      <c r="K99" s="32">
        <f>IF(A99="","",MONTH(A99))</f>
        <v/>
      </c>
      <c r="L99" s="31">
        <f>IF(OR(I99="",G99&lt;&gt;"Einnahme"),"",IF(IFERROR(VLOOKUP(D99,Kategorien!$A$5:$E$46,3,FALSE),"Nein")="Ja",I99,""))</f>
        <v/>
      </c>
    </row>
    <row r="100" ht="20" customHeight="1">
      <c r="A100" s="26" t="n"/>
      <c r="B100" s="27" t="n"/>
      <c r="C100" s="27" t="n"/>
      <c r="D100" s="27" t="n"/>
      <c r="E100" s="28" t="n"/>
      <c r="F100" s="29" t="n"/>
      <c r="G100" s="30">
        <f>IF(D100="","",IFERROR(VLOOKUP(D100,Kategorien!$A$5:$E$46,2,FALSE),""))</f>
        <v/>
      </c>
      <c r="H100" s="31">
        <f>IF(OR(E100="",G100=""),"",IF(Profil!$B$14="Ja",0,ROUND(E100*IF(F100="",IFERROR(VLOOKUP(D100,Kategorien!$A$5:$E$46,5,FALSE),0),F100)/(100+IF(F100="",IFERROR(VLOOKUP(D100,Kategorien!$A$5:$E$46,5,FALSE),0),F100)),2)))</f>
        <v/>
      </c>
      <c r="I100" s="31">
        <f>IF(H100="","",E100-H100)</f>
        <v/>
      </c>
      <c r="J100" s="31">
        <f>IF(I100="","",IF(G100="Ausgabe",ROUND(I100*IFERROR(VLOOKUP(D100,Kategorien!$A$5:$E$46,4,FALSE),100)/100,2),I100))</f>
        <v/>
      </c>
      <c r="K100" s="32">
        <f>IF(A100="","",MONTH(A100))</f>
        <v/>
      </c>
      <c r="L100" s="31">
        <f>IF(OR(I100="",G100&lt;&gt;"Einnahme"),"",IF(IFERROR(VLOOKUP(D100,Kategorien!$A$5:$E$46,3,FALSE),"Nein")="Ja",I100,""))</f>
        <v/>
      </c>
    </row>
    <row r="101" ht="20" customHeight="1">
      <c r="A101" s="33" t="n"/>
      <c r="B101" s="34" t="n"/>
      <c r="C101" s="34" t="n"/>
      <c r="D101" s="34" t="n"/>
      <c r="E101" s="35" t="n"/>
      <c r="F101" s="36" t="n"/>
      <c r="G101" s="30">
        <f>IF(D101="","",IFERROR(VLOOKUP(D101,Kategorien!$A$5:$E$46,2,FALSE),""))</f>
        <v/>
      </c>
      <c r="H101" s="31">
        <f>IF(OR(E101="",G101=""),"",IF(Profil!$B$14="Ja",0,ROUND(E101*IF(F101="",IFERROR(VLOOKUP(D101,Kategorien!$A$5:$E$46,5,FALSE),0),F101)/(100+IF(F101="",IFERROR(VLOOKUP(D101,Kategorien!$A$5:$E$46,5,FALSE),0),F101)),2)))</f>
        <v/>
      </c>
      <c r="I101" s="31">
        <f>IF(H101="","",E101-H101)</f>
        <v/>
      </c>
      <c r="J101" s="31">
        <f>IF(I101="","",IF(G101="Ausgabe",ROUND(I101*IFERROR(VLOOKUP(D101,Kategorien!$A$5:$E$46,4,FALSE),100)/100,2),I101))</f>
        <v/>
      </c>
      <c r="K101" s="32">
        <f>IF(A101="","",MONTH(A101))</f>
        <v/>
      </c>
      <c r="L101" s="31">
        <f>IF(OR(I101="",G101&lt;&gt;"Einnahme"),"",IF(IFERROR(VLOOKUP(D101,Kategorien!$A$5:$E$46,3,FALSE),"Nein")="Ja",I101,""))</f>
        <v/>
      </c>
    </row>
    <row r="102" ht="20" customHeight="1">
      <c r="A102" s="26" t="n"/>
      <c r="B102" s="27" t="n"/>
      <c r="C102" s="27" t="n"/>
      <c r="D102" s="27" t="n"/>
      <c r="E102" s="28" t="n"/>
      <c r="F102" s="29" t="n"/>
      <c r="G102" s="30">
        <f>IF(D102="","",IFERROR(VLOOKUP(D102,Kategorien!$A$5:$E$46,2,FALSE),""))</f>
        <v/>
      </c>
      <c r="H102" s="31">
        <f>IF(OR(E102="",G102=""),"",IF(Profil!$B$14="Ja",0,ROUND(E102*IF(F102="",IFERROR(VLOOKUP(D102,Kategorien!$A$5:$E$46,5,FALSE),0),F102)/(100+IF(F102="",IFERROR(VLOOKUP(D102,Kategorien!$A$5:$E$46,5,FALSE),0),F102)),2)))</f>
        <v/>
      </c>
      <c r="I102" s="31">
        <f>IF(H102="","",E102-H102)</f>
        <v/>
      </c>
      <c r="J102" s="31">
        <f>IF(I102="","",IF(G102="Ausgabe",ROUND(I102*IFERROR(VLOOKUP(D102,Kategorien!$A$5:$E$46,4,FALSE),100)/100,2),I102))</f>
        <v/>
      </c>
      <c r="K102" s="32">
        <f>IF(A102="","",MONTH(A102))</f>
        <v/>
      </c>
      <c r="L102" s="31">
        <f>IF(OR(I102="",G102&lt;&gt;"Einnahme"),"",IF(IFERROR(VLOOKUP(D102,Kategorien!$A$5:$E$46,3,FALSE),"Nein")="Ja",I102,""))</f>
        <v/>
      </c>
    </row>
    <row r="103" ht="20" customHeight="1">
      <c r="A103" s="33" t="n"/>
      <c r="B103" s="34" t="n"/>
      <c r="C103" s="34" t="n"/>
      <c r="D103" s="34" t="n"/>
      <c r="E103" s="35" t="n"/>
      <c r="F103" s="36" t="n"/>
      <c r="G103" s="30">
        <f>IF(D103="","",IFERROR(VLOOKUP(D103,Kategorien!$A$5:$E$46,2,FALSE),""))</f>
        <v/>
      </c>
      <c r="H103" s="31">
        <f>IF(OR(E103="",G103=""),"",IF(Profil!$B$14="Ja",0,ROUND(E103*IF(F103="",IFERROR(VLOOKUP(D103,Kategorien!$A$5:$E$46,5,FALSE),0),F103)/(100+IF(F103="",IFERROR(VLOOKUP(D103,Kategorien!$A$5:$E$46,5,FALSE),0),F103)),2)))</f>
        <v/>
      </c>
      <c r="I103" s="31">
        <f>IF(H103="","",E103-H103)</f>
        <v/>
      </c>
      <c r="J103" s="31">
        <f>IF(I103="","",IF(G103="Ausgabe",ROUND(I103*IFERROR(VLOOKUP(D103,Kategorien!$A$5:$E$46,4,FALSE),100)/100,2),I103))</f>
        <v/>
      </c>
      <c r="K103" s="32">
        <f>IF(A103="","",MONTH(A103))</f>
        <v/>
      </c>
      <c r="L103" s="31">
        <f>IF(OR(I103="",G103&lt;&gt;"Einnahme"),"",IF(IFERROR(VLOOKUP(D103,Kategorien!$A$5:$E$46,3,FALSE),"Nein")="Ja",I103,""))</f>
        <v/>
      </c>
    </row>
    <row r="104" ht="20" customHeight="1">
      <c r="A104" s="26" t="n"/>
      <c r="B104" s="27" t="n"/>
      <c r="C104" s="27" t="n"/>
      <c r="D104" s="27" t="n"/>
      <c r="E104" s="28" t="n"/>
      <c r="F104" s="29" t="n"/>
      <c r="G104" s="30">
        <f>IF(D104="","",IFERROR(VLOOKUP(D104,Kategorien!$A$5:$E$46,2,FALSE),""))</f>
        <v/>
      </c>
      <c r="H104" s="31">
        <f>IF(OR(E104="",G104=""),"",IF(Profil!$B$14="Ja",0,ROUND(E104*IF(F104="",IFERROR(VLOOKUP(D104,Kategorien!$A$5:$E$46,5,FALSE),0),F104)/(100+IF(F104="",IFERROR(VLOOKUP(D104,Kategorien!$A$5:$E$46,5,FALSE),0),F104)),2)))</f>
        <v/>
      </c>
      <c r="I104" s="31">
        <f>IF(H104="","",E104-H104)</f>
        <v/>
      </c>
      <c r="J104" s="31">
        <f>IF(I104="","",IF(G104="Ausgabe",ROUND(I104*IFERROR(VLOOKUP(D104,Kategorien!$A$5:$E$46,4,FALSE),100)/100,2),I104))</f>
        <v/>
      </c>
      <c r="K104" s="32">
        <f>IF(A104="","",MONTH(A104))</f>
        <v/>
      </c>
      <c r="L104" s="31">
        <f>IF(OR(I104="",G104&lt;&gt;"Einnahme"),"",IF(IFERROR(VLOOKUP(D104,Kategorien!$A$5:$E$46,3,FALSE),"Nein")="Ja",I104,""))</f>
        <v/>
      </c>
    </row>
    <row r="105" ht="20" customHeight="1">
      <c r="A105" s="33" t="n"/>
      <c r="B105" s="34" t="n"/>
      <c r="C105" s="34" t="n"/>
      <c r="D105" s="34" t="n"/>
      <c r="E105" s="35" t="n"/>
      <c r="F105" s="36" t="n"/>
      <c r="G105" s="30">
        <f>IF(D105="","",IFERROR(VLOOKUP(D105,Kategorien!$A$5:$E$46,2,FALSE),""))</f>
        <v/>
      </c>
      <c r="H105" s="31">
        <f>IF(OR(E105="",G105=""),"",IF(Profil!$B$14="Ja",0,ROUND(E105*IF(F105="",IFERROR(VLOOKUP(D105,Kategorien!$A$5:$E$46,5,FALSE),0),F105)/(100+IF(F105="",IFERROR(VLOOKUP(D105,Kategorien!$A$5:$E$46,5,FALSE),0),F105)),2)))</f>
        <v/>
      </c>
      <c r="I105" s="31">
        <f>IF(H105="","",E105-H105)</f>
        <v/>
      </c>
      <c r="J105" s="31">
        <f>IF(I105="","",IF(G105="Ausgabe",ROUND(I105*IFERROR(VLOOKUP(D105,Kategorien!$A$5:$E$46,4,FALSE),100)/100,2),I105))</f>
        <v/>
      </c>
      <c r="K105" s="32">
        <f>IF(A105="","",MONTH(A105))</f>
        <v/>
      </c>
      <c r="L105" s="31">
        <f>IF(OR(I105="",G105&lt;&gt;"Einnahme"),"",IF(IFERROR(VLOOKUP(D105,Kategorien!$A$5:$E$46,3,FALSE),"Nein")="Ja",I105,""))</f>
        <v/>
      </c>
    </row>
    <row r="106" ht="20" customHeight="1">
      <c r="A106" s="26" t="n"/>
      <c r="B106" s="27" t="n"/>
      <c r="C106" s="27" t="n"/>
      <c r="D106" s="27" t="n"/>
      <c r="E106" s="28" t="n"/>
      <c r="F106" s="29" t="n"/>
      <c r="G106" s="30">
        <f>IF(D106="","",IFERROR(VLOOKUP(D106,Kategorien!$A$5:$E$46,2,FALSE),""))</f>
        <v/>
      </c>
      <c r="H106" s="31">
        <f>IF(OR(E106="",G106=""),"",IF(Profil!$B$14="Ja",0,ROUND(E106*IF(F106="",IFERROR(VLOOKUP(D106,Kategorien!$A$5:$E$46,5,FALSE),0),F106)/(100+IF(F106="",IFERROR(VLOOKUP(D106,Kategorien!$A$5:$E$46,5,FALSE),0),F106)),2)))</f>
        <v/>
      </c>
      <c r="I106" s="31">
        <f>IF(H106="","",E106-H106)</f>
        <v/>
      </c>
      <c r="J106" s="31">
        <f>IF(I106="","",IF(G106="Ausgabe",ROUND(I106*IFERROR(VLOOKUP(D106,Kategorien!$A$5:$E$46,4,FALSE),100)/100,2),I106))</f>
        <v/>
      </c>
      <c r="K106" s="32">
        <f>IF(A106="","",MONTH(A106))</f>
        <v/>
      </c>
      <c r="L106" s="31">
        <f>IF(OR(I106="",G106&lt;&gt;"Einnahme"),"",IF(IFERROR(VLOOKUP(D106,Kategorien!$A$5:$E$46,3,FALSE),"Nein")="Ja",I106,""))</f>
        <v/>
      </c>
    </row>
    <row r="107" ht="20" customHeight="1">
      <c r="A107" s="33" t="n"/>
      <c r="B107" s="34" t="n"/>
      <c r="C107" s="34" t="n"/>
      <c r="D107" s="34" t="n"/>
      <c r="E107" s="35" t="n"/>
      <c r="F107" s="36" t="n"/>
      <c r="G107" s="30">
        <f>IF(D107="","",IFERROR(VLOOKUP(D107,Kategorien!$A$5:$E$46,2,FALSE),""))</f>
        <v/>
      </c>
      <c r="H107" s="31">
        <f>IF(OR(E107="",G107=""),"",IF(Profil!$B$14="Ja",0,ROUND(E107*IF(F107="",IFERROR(VLOOKUP(D107,Kategorien!$A$5:$E$46,5,FALSE),0),F107)/(100+IF(F107="",IFERROR(VLOOKUP(D107,Kategorien!$A$5:$E$46,5,FALSE),0),F107)),2)))</f>
        <v/>
      </c>
      <c r="I107" s="31">
        <f>IF(H107="","",E107-H107)</f>
        <v/>
      </c>
      <c r="J107" s="31">
        <f>IF(I107="","",IF(G107="Ausgabe",ROUND(I107*IFERROR(VLOOKUP(D107,Kategorien!$A$5:$E$46,4,FALSE),100)/100,2),I107))</f>
        <v/>
      </c>
      <c r="K107" s="32">
        <f>IF(A107="","",MONTH(A107))</f>
        <v/>
      </c>
      <c r="L107" s="31">
        <f>IF(OR(I107="",G107&lt;&gt;"Einnahme"),"",IF(IFERROR(VLOOKUP(D107,Kategorien!$A$5:$E$46,3,FALSE),"Nein")="Ja",I107,""))</f>
        <v/>
      </c>
    </row>
    <row r="108" ht="20" customHeight="1">
      <c r="A108" s="26" t="n"/>
      <c r="B108" s="27" t="n"/>
      <c r="C108" s="27" t="n"/>
      <c r="D108" s="27" t="n"/>
      <c r="E108" s="28" t="n"/>
      <c r="F108" s="29" t="n"/>
      <c r="G108" s="30">
        <f>IF(D108="","",IFERROR(VLOOKUP(D108,Kategorien!$A$5:$E$46,2,FALSE),""))</f>
        <v/>
      </c>
      <c r="H108" s="31">
        <f>IF(OR(E108="",G108=""),"",IF(Profil!$B$14="Ja",0,ROUND(E108*IF(F108="",IFERROR(VLOOKUP(D108,Kategorien!$A$5:$E$46,5,FALSE),0),F108)/(100+IF(F108="",IFERROR(VLOOKUP(D108,Kategorien!$A$5:$E$46,5,FALSE),0),F108)),2)))</f>
        <v/>
      </c>
      <c r="I108" s="31">
        <f>IF(H108="","",E108-H108)</f>
        <v/>
      </c>
      <c r="J108" s="31">
        <f>IF(I108="","",IF(G108="Ausgabe",ROUND(I108*IFERROR(VLOOKUP(D108,Kategorien!$A$5:$E$46,4,FALSE),100)/100,2),I108))</f>
        <v/>
      </c>
      <c r="K108" s="32">
        <f>IF(A108="","",MONTH(A108))</f>
        <v/>
      </c>
      <c r="L108" s="31">
        <f>IF(OR(I108="",G108&lt;&gt;"Einnahme"),"",IF(IFERROR(VLOOKUP(D108,Kategorien!$A$5:$E$46,3,FALSE),"Nein")="Ja",I108,""))</f>
        <v/>
      </c>
    </row>
    <row r="109" ht="20" customHeight="1">
      <c r="A109" s="33" t="n"/>
      <c r="B109" s="34" t="n"/>
      <c r="C109" s="34" t="n"/>
      <c r="D109" s="34" t="n"/>
      <c r="E109" s="35" t="n"/>
      <c r="F109" s="36" t="n"/>
      <c r="G109" s="30">
        <f>IF(D109="","",IFERROR(VLOOKUP(D109,Kategorien!$A$5:$E$46,2,FALSE),""))</f>
        <v/>
      </c>
      <c r="H109" s="31">
        <f>IF(OR(E109="",G109=""),"",IF(Profil!$B$14="Ja",0,ROUND(E109*IF(F109="",IFERROR(VLOOKUP(D109,Kategorien!$A$5:$E$46,5,FALSE),0),F109)/(100+IF(F109="",IFERROR(VLOOKUP(D109,Kategorien!$A$5:$E$46,5,FALSE),0),F109)),2)))</f>
        <v/>
      </c>
      <c r="I109" s="31">
        <f>IF(H109="","",E109-H109)</f>
        <v/>
      </c>
      <c r="J109" s="31">
        <f>IF(I109="","",IF(G109="Ausgabe",ROUND(I109*IFERROR(VLOOKUP(D109,Kategorien!$A$5:$E$46,4,FALSE),100)/100,2),I109))</f>
        <v/>
      </c>
      <c r="K109" s="32">
        <f>IF(A109="","",MONTH(A109))</f>
        <v/>
      </c>
      <c r="L109" s="31">
        <f>IF(OR(I109="",G109&lt;&gt;"Einnahme"),"",IF(IFERROR(VLOOKUP(D109,Kategorien!$A$5:$E$46,3,FALSE),"Nein")="Ja",I109,""))</f>
        <v/>
      </c>
    </row>
    <row r="110" ht="20" customHeight="1">
      <c r="A110" s="26" t="n"/>
      <c r="B110" s="27" t="n"/>
      <c r="C110" s="27" t="n"/>
      <c r="D110" s="27" t="n"/>
      <c r="E110" s="28" t="n"/>
      <c r="F110" s="29" t="n"/>
      <c r="G110" s="30">
        <f>IF(D110="","",IFERROR(VLOOKUP(D110,Kategorien!$A$5:$E$46,2,FALSE),""))</f>
        <v/>
      </c>
      <c r="H110" s="31">
        <f>IF(OR(E110="",G110=""),"",IF(Profil!$B$14="Ja",0,ROUND(E110*IF(F110="",IFERROR(VLOOKUP(D110,Kategorien!$A$5:$E$46,5,FALSE),0),F110)/(100+IF(F110="",IFERROR(VLOOKUP(D110,Kategorien!$A$5:$E$46,5,FALSE),0),F110)),2)))</f>
        <v/>
      </c>
      <c r="I110" s="31">
        <f>IF(H110="","",E110-H110)</f>
        <v/>
      </c>
      <c r="J110" s="31">
        <f>IF(I110="","",IF(G110="Ausgabe",ROUND(I110*IFERROR(VLOOKUP(D110,Kategorien!$A$5:$E$46,4,FALSE),100)/100,2),I110))</f>
        <v/>
      </c>
      <c r="K110" s="32">
        <f>IF(A110="","",MONTH(A110))</f>
        <v/>
      </c>
      <c r="L110" s="31">
        <f>IF(OR(I110="",G110&lt;&gt;"Einnahme"),"",IF(IFERROR(VLOOKUP(D110,Kategorien!$A$5:$E$46,3,FALSE),"Nein")="Ja",I110,""))</f>
        <v/>
      </c>
    </row>
    <row r="111" ht="20" customHeight="1">
      <c r="A111" s="33" t="n"/>
      <c r="B111" s="34" t="n"/>
      <c r="C111" s="34" t="n"/>
      <c r="D111" s="34" t="n"/>
      <c r="E111" s="35" t="n"/>
      <c r="F111" s="36" t="n"/>
      <c r="G111" s="30">
        <f>IF(D111="","",IFERROR(VLOOKUP(D111,Kategorien!$A$5:$E$46,2,FALSE),""))</f>
        <v/>
      </c>
      <c r="H111" s="31">
        <f>IF(OR(E111="",G111=""),"",IF(Profil!$B$14="Ja",0,ROUND(E111*IF(F111="",IFERROR(VLOOKUP(D111,Kategorien!$A$5:$E$46,5,FALSE),0),F111)/(100+IF(F111="",IFERROR(VLOOKUP(D111,Kategorien!$A$5:$E$46,5,FALSE),0),F111)),2)))</f>
        <v/>
      </c>
      <c r="I111" s="31">
        <f>IF(H111="","",E111-H111)</f>
        <v/>
      </c>
      <c r="J111" s="31">
        <f>IF(I111="","",IF(G111="Ausgabe",ROUND(I111*IFERROR(VLOOKUP(D111,Kategorien!$A$5:$E$46,4,FALSE),100)/100,2),I111))</f>
        <v/>
      </c>
      <c r="K111" s="32">
        <f>IF(A111="","",MONTH(A111))</f>
        <v/>
      </c>
      <c r="L111" s="31">
        <f>IF(OR(I111="",G111&lt;&gt;"Einnahme"),"",IF(IFERROR(VLOOKUP(D111,Kategorien!$A$5:$E$46,3,FALSE),"Nein")="Ja",I111,""))</f>
        <v/>
      </c>
    </row>
    <row r="112" ht="20" customHeight="1">
      <c r="A112" s="26" t="n"/>
      <c r="B112" s="27" t="n"/>
      <c r="C112" s="27" t="n"/>
      <c r="D112" s="27" t="n"/>
      <c r="E112" s="28" t="n"/>
      <c r="F112" s="29" t="n"/>
      <c r="G112" s="30">
        <f>IF(D112="","",IFERROR(VLOOKUP(D112,Kategorien!$A$5:$E$46,2,FALSE),""))</f>
        <v/>
      </c>
      <c r="H112" s="31">
        <f>IF(OR(E112="",G112=""),"",IF(Profil!$B$14="Ja",0,ROUND(E112*IF(F112="",IFERROR(VLOOKUP(D112,Kategorien!$A$5:$E$46,5,FALSE),0),F112)/(100+IF(F112="",IFERROR(VLOOKUP(D112,Kategorien!$A$5:$E$46,5,FALSE),0),F112)),2)))</f>
        <v/>
      </c>
      <c r="I112" s="31">
        <f>IF(H112="","",E112-H112)</f>
        <v/>
      </c>
      <c r="J112" s="31">
        <f>IF(I112="","",IF(G112="Ausgabe",ROUND(I112*IFERROR(VLOOKUP(D112,Kategorien!$A$5:$E$46,4,FALSE),100)/100,2),I112))</f>
        <v/>
      </c>
      <c r="K112" s="32">
        <f>IF(A112="","",MONTH(A112))</f>
        <v/>
      </c>
      <c r="L112" s="31">
        <f>IF(OR(I112="",G112&lt;&gt;"Einnahme"),"",IF(IFERROR(VLOOKUP(D112,Kategorien!$A$5:$E$46,3,FALSE),"Nein")="Ja",I112,""))</f>
        <v/>
      </c>
    </row>
    <row r="113" ht="20" customHeight="1">
      <c r="A113" s="33" t="n"/>
      <c r="B113" s="34" t="n"/>
      <c r="C113" s="34" t="n"/>
      <c r="D113" s="34" t="n"/>
      <c r="E113" s="35" t="n"/>
      <c r="F113" s="36" t="n"/>
      <c r="G113" s="30">
        <f>IF(D113="","",IFERROR(VLOOKUP(D113,Kategorien!$A$5:$E$46,2,FALSE),""))</f>
        <v/>
      </c>
      <c r="H113" s="31">
        <f>IF(OR(E113="",G113=""),"",IF(Profil!$B$14="Ja",0,ROUND(E113*IF(F113="",IFERROR(VLOOKUP(D113,Kategorien!$A$5:$E$46,5,FALSE),0),F113)/(100+IF(F113="",IFERROR(VLOOKUP(D113,Kategorien!$A$5:$E$46,5,FALSE),0),F113)),2)))</f>
        <v/>
      </c>
      <c r="I113" s="31">
        <f>IF(H113="","",E113-H113)</f>
        <v/>
      </c>
      <c r="J113" s="31">
        <f>IF(I113="","",IF(G113="Ausgabe",ROUND(I113*IFERROR(VLOOKUP(D113,Kategorien!$A$5:$E$46,4,FALSE),100)/100,2),I113))</f>
        <v/>
      </c>
      <c r="K113" s="32">
        <f>IF(A113="","",MONTH(A113))</f>
        <v/>
      </c>
      <c r="L113" s="31">
        <f>IF(OR(I113="",G113&lt;&gt;"Einnahme"),"",IF(IFERROR(VLOOKUP(D113,Kategorien!$A$5:$E$46,3,FALSE),"Nein")="Ja",I113,""))</f>
        <v/>
      </c>
    </row>
    <row r="114" ht="20" customHeight="1">
      <c r="A114" s="26" t="n"/>
      <c r="B114" s="27" t="n"/>
      <c r="C114" s="27" t="n"/>
      <c r="D114" s="27" t="n"/>
      <c r="E114" s="28" t="n"/>
      <c r="F114" s="29" t="n"/>
      <c r="G114" s="30">
        <f>IF(D114="","",IFERROR(VLOOKUP(D114,Kategorien!$A$5:$E$46,2,FALSE),""))</f>
        <v/>
      </c>
      <c r="H114" s="31">
        <f>IF(OR(E114="",G114=""),"",IF(Profil!$B$14="Ja",0,ROUND(E114*IF(F114="",IFERROR(VLOOKUP(D114,Kategorien!$A$5:$E$46,5,FALSE),0),F114)/(100+IF(F114="",IFERROR(VLOOKUP(D114,Kategorien!$A$5:$E$46,5,FALSE),0),F114)),2)))</f>
        <v/>
      </c>
      <c r="I114" s="31">
        <f>IF(H114="","",E114-H114)</f>
        <v/>
      </c>
      <c r="J114" s="31">
        <f>IF(I114="","",IF(G114="Ausgabe",ROUND(I114*IFERROR(VLOOKUP(D114,Kategorien!$A$5:$E$46,4,FALSE),100)/100,2),I114))</f>
        <v/>
      </c>
      <c r="K114" s="32">
        <f>IF(A114="","",MONTH(A114))</f>
        <v/>
      </c>
      <c r="L114" s="31">
        <f>IF(OR(I114="",G114&lt;&gt;"Einnahme"),"",IF(IFERROR(VLOOKUP(D114,Kategorien!$A$5:$E$46,3,FALSE),"Nein")="Ja",I114,""))</f>
        <v/>
      </c>
    </row>
    <row r="115" ht="20" customHeight="1">
      <c r="A115" s="33" t="n"/>
      <c r="B115" s="34" t="n"/>
      <c r="C115" s="34" t="n"/>
      <c r="D115" s="34" t="n"/>
      <c r="E115" s="35" t="n"/>
      <c r="F115" s="36" t="n"/>
      <c r="G115" s="30">
        <f>IF(D115="","",IFERROR(VLOOKUP(D115,Kategorien!$A$5:$E$46,2,FALSE),""))</f>
        <v/>
      </c>
      <c r="H115" s="31">
        <f>IF(OR(E115="",G115=""),"",IF(Profil!$B$14="Ja",0,ROUND(E115*IF(F115="",IFERROR(VLOOKUP(D115,Kategorien!$A$5:$E$46,5,FALSE),0),F115)/(100+IF(F115="",IFERROR(VLOOKUP(D115,Kategorien!$A$5:$E$46,5,FALSE),0),F115)),2)))</f>
        <v/>
      </c>
      <c r="I115" s="31">
        <f>IF(H115="","",E115-H115)</f>
        <v/>
      </c>
      <c r="J115" s="31">
        <f>IF(I115="","",IF(G115="Ausgabe",ROUND(I115*IFERROR(VLOOKUP(D115,Kategorien!$A$5:$E$46,4,FALSE),100)/100,2),I115))</f>
        <v/>
      </c>
      <c r="K115" s="32">
        <f>IF(A115="","",MONTH(A115))</f>
        <v/>
      </c>
      <c r="L115" s="31">
        <f>IF(OR(I115="",G115&lt;&gt;"Einnahme"),"",IF(IFERROR(VLOOKUP(D115,Kategorien!$A$5:$E$46,3,FALSE),"Nein")="Ja",I115,""))</f>
        <v/>
      </c>
    </row>
    <row r="116" ht="20" customHeight="1">
      <c r="A116" s="26" t="n"/>
      <c r="B116" s="27" t="n"/>
      <c r="C116" s="27" t="n"/>
      <c r="D116" s="27" t="n"/>
      <c r="E116" s="28" t="n"/>
      <c r="F116" s="29" t="n"/>
      <c r="G116" s="30">
        <f>IF(D116="","",IFERROR(VLOOKUP(D116,Kategorien!$A$5:$E$46,2,FALSE),""))</f>
        <v/>
      </c>
      <c r="H116" s="31">
        <f>IF(OR(E116="",G116=""),"",IF(Profil!$B$14="Ja",0,ROUND(E116*IF(F116="",IFERROR(VLOOKUP(D116,Kategorien!$A$5:$E$46,5,FALSE),0),F116)/(100+IF(F116="",IFERROR(VLOOKUP(D116,Kategorien!$A$5:$E$46,5,FALSE),0),F116)),2)))</f>
        <v/>
      </c>
      <c r="I116" s="31">
        <f>IF(H116="","",E116-H116)</f>
        <v/>
      </c>
      <c r="J116" s="31">
        <f>IF(I116="","",IF(G116="Ausgabe",ROUND(I116*IFERROR(VLOOKUP(D116,Kategorien!$A$5:$E$46,4,FALSE),100)/100,2),I116))</f>
        <v/>
      </c>
      <c r="K116" s="32">
        <f>IF(A116="","",MONTH(A116))</f>
        <v/>
      </c>
      <c r="L116" s="31">
        <f>IF(OR(I116="",G116&lt;&gt;"Einnahme"),"",IF(IFERROR(VLOOKUP(D116,Kategorien!$A$5:$E$46,3,FALSE),"Nein")="Ja",I116,""))</f>
        <v/>
      </c>
    </row>
    <row r="117" ht="20" customHeight="1">
      <c r="A117" s="33" t="n"/>
      <c r="B117" s="34" t="n"/>
      <c r="C117" s="34" t="n"/>
      <c r="D117" s="34" t="n"/>
      <c r="E117" s="35" t="n"/>
      <c r="F117" s="36" t="n"/>
      <c r="G117" s="30">
        <f>IF(D117="","",IFERROR(VLOOKUP(D117,Kategorien!$A$5:$E$46,2,FALSE),""))</f>
        <v/>
      </c>
      <c r="H117" s="31">
        <f>IF(OR(E117="",G117=""),"",IF(Profil!$B$14="Ja",0,ROUND(E117*IF(F117="",IFERROR(VLOOKUP(D117,Kategorien!$A$5:$E$46,5,FALSE),0),F117)/(100+IF(F117="",IFERROR(VLOOKUP(D117,Kategorien!$A$5:$E$46,5,FALSE),0),F117)),2)))</f>
        <v/>
      </c>
      <c r="I117" s="31">
        <f>IF(H117="","",E117-H117)</f>
        <v/>
      </c>
      <c r="J117" s="31">
        <f>IF(I117="","",IF(G117="Ausgabe",ROUND(I117*IFERROR(VLOOKUP(D117,Kategorien!$A$5:$E$46,4,FALSE),100)/100,2),I117))</f>
        <v/>
      </c>
      <c r="K117" s="32">
        <f>IF(A117="","",MONTH(A117))</f>
        <v/>
      </c>
      <c r="L117" s="31">
        <f>IF(OR(I117="",G117&lt;&gt;"Einnahme"),"",IF(IFERROR(VLOOKUP(D117,Kategorien!$A$5:$E$46,3,FALSE),"Nein")="Ja",I117,""))</f>
        <v/>
      </c>
    </row>
    <row r="118" ht="20" customHeight="1">
      <c r="A118" s="26" t="n"/>
      <c r="B118" s="27" t="n"/>
      <c r="C118" s="27" t="n"/>
      <c r="D118" s="27" t="n"/>
      <c r="E118" s="28" t="n"/>
      <c r="F118" s="29" t="n"/>
      <c r="G118" s="30">
        <f>IF(D118="","",IFERROR(VLOOKUP(D118,Kategorien!$A$5:$E$46,2,FALSE),""))</f>
        <v/>
      </c>
      <c r="H118" s="31">
        <f>IF(OR(E118="",G118=""),"",IF(Profil!$B$14="Ja",0,ROUND(E118*IF(F118="",IFERROR(VLOOKUP(D118,Kategorien!$A$5:$E$46,5,FALSE),0),F118)/(100+IF(F118="",IFERROR(VLOOKUP(D118,Kategorien!$A$5:$E$46,5,FALSE),0),F118)),2)))</f>
        <v/>
      </c>
      <c r="I118" s="31">
        <f>IF(H118="","",E118-H118)</f>
        <v/>
      </c>
      <c r="J118" s="31">
        <f>IF(I118="","",IF(G118="Ausgabe",ROUND(I118*IFERROR(VLOOKUP(D118,Kategorien!$A$5:$E$46,4,FALSE),100)/100,2),I118))</f>
        <v/>
      </c>
      <c r="K118" s="32">
        <f>IF(A118="","",MONTH(A118))</f>
        <v/>
      </c>
      <c r="L118" s="31">
        <f>IF(OR(I118="",G118&lt;&gt;"Einnahme"),"",IF(IFERROR(VLOOKUP(D118,Kategorien!$A$5:$E$46,3,FALSE),"Nein")="Ja",I118,""))</f>
        <v/>
      </c>
    </row>
    <row r="119" ht="20" customHeight="1">
      <c r="A119" s="33" t="n"/>
      <c r="B119" s="34" t="n"/>
      <c r="C119" s="34" t="n"/>
      <c r="D119" s="34" t="n"/>
      <c r="E119" s="35" t="n"/>
      <c r="F119" s="36" t="n"/>
      <c r="G119" s="30">
        <f>IF(D119="","",IFERROR(VLOOKUP(D119,Kategorien!$A$5:$E$46,2,FALSE),""))</f>
        <v/>
      </c>
      <c r="H119" s="31">
        <f>IF(OR(E119="",G119=""),"",IF(Profil!$B$14="Ja",0,ROUND(E119*IF(F119="",IFERROR(VLOOKUP(D119,Kategorien!$A$5:$E$46,5,FALSE),0),F119)/(100+IF(F119="",IFERROR(VLOOKUP(D119,Kategorien!$A$5:$E$46,5,FALSE),0),F119)),2)))</f>
        <v/>
      </c>
      <c r="I119" s="31">
        <f>IF(H119="","",E119-H119)</f>
        <v/>
      </c>
      <c r="J119" s="31">
        <f>IF(I119="","",IF(G119="Ausgabe",ROUND(I119*IFERROR(VLOOKUP(D119,Kategorien!$A$5:$E$46,4,FALSE),100)/100,2),I119))</f>
        <v/>
      </c>
      <c r="K119" s="32">
        <f>IF(A119="","",MONTH(A119))</f>
        <v/>
      </c>
      <c r="L119" s="31">
        <f>IF(OR(I119="",G119&lt;&gt;"Einnahme"),"",IF(IFERROR(VLOOKUP(D119,Kategorien!$A$5:$E$46,3,FALSE),"Nein")="Ja",I119,""))</f>
        <v/>
      </c>
    </row>
    <row r="120" ht="20" customHeight="1">
      <c r="A120" s="26" t="n"/>
      <c r="B120" s="27" t="n"/>
      <c r="C120" s="27" t="n"/>
      <c r="D120" s="27" t="n"/>
      <c r="E120" s="28" t="n"/>
      <c r="F120" s="29" t="n"/>
      <c r="G120" s="30">
        <f>IF(D120="","",IFERROR(VLOOKUP(D120,Kategorien!$A$5:$E$46,2,FALSE),""))</f>
        <v/>
      </c>
      <c r="H120" s="31">
        <f>IF(OR(E120="",G120=""),"",IF(Profil!$B$14="Ja",0,ROUND(E120*IF(F120="",IFERROR(VLOOKUP(D120,Kategorien!$A$5:$E$46,5,FALSE),0),F120)/(100+IF(F120="",IFERROR(VLOOKUP(D120,Kategorien!$A$5:$E$46,5,FALSE),0),F120)),2)))</f>
        <v/>
      </c>
      <c r="I120" s="31">
        <f>IF(H120="","",E120-H120)</f>
        <v/>
      </c>
      <c r="J120" s="31">
        <f>IF(I120="","",IF(G120="Ausgabe",ROUND(I120*IFERROR(VLOOKUP(D120,Kategorien!$A$5:$E$46,4,FALSE),100)/100,2),I120))</f>
        <v/>
      </c>
      <c r="K120" s="32">
        <f>IF(A120="","",MONTH(A120))</f>
        <v/>
      </c>
      <c r="L120" s="31">
        <f>IF(OR(I120="",G120&lt;&gt;"Einnahme"),"",IF(IFERROR(VLOOKUP(D120,Kategorien!$A$5:$E$46,3,FALSE),"Nein")="Ja",I120,""))</f>
        <v/>
      </c>
    </row>
    <row r="121" ht="20" customHeight="1">
      <c r="A121" s="33" t="n"/>
      <c r="B121" s="34" t="n"/>
      <c r="C121" s="34" t="n"/>
      <c r="D121" s="34" t="n"/>
      <c r="E121" s="35" t="n"/>
      <c r="F121" s="36" t="n"/>
      <c r="G121" s="30">
        <f>IF(D121="","",IFERROR(VLOOKUP(D121,Kategorien!$A$5:$E$46,2,FALSE),""))</f>
        <v/>
      </c>
      <c r="H121" s="31">
        <f>IF(OR(E121="",G121=""),"",IF(Profil!$B$14="Ja",0,ROUND(E121*IF(F121="",IFERROR(VLOOKUP(D121,Kategorien!$A$5:$E$46,5,FALSE),0),F121)/(100+IF(F121="",IFERROR(VLOOKUP(D121,Kategorien!$A$5:$E$46,5,FALSE),0),F121)),2)))</f>
        <v/>
      </c>
      <c r="I121" s="31">
        <f>IF(H121="","",E121-H121)</f>
        <v/>
      </c>
      <c r="J121" s="31">
        <f>IF(I121="","",IF(G121="Ausgabe",ROUND(I121*IFERROR(VLOOKUP(D121,Kategorien!$A$5:$E$46,4,FALSE),100)/100,2),I121))</f>
        <v/>
      </c>
      <c r="K121" s="32">
        <f>IF(A121="","",MONTH(A121))</f>
        <v/>
      </c>
      <c r="L121" s="31">
        <f>IF(OR(I121="",G121&lt;&gt;"Einnahme"),"",IF(IFERROR(VLOOKUP(D121,Kategorien!$A$5:$E$46,3,FALSE),"Nein")="Ja",I121,""))</f>
        <v/>
      </c>
    </row>
    <row r="122" ht="20" customHeight="1">
      <c r="A122" s="26" t="n"/>
      <c r="B122" s="27" t="n"/>
      <c r="C122" s="27" t="n"/>
      <c r="D122" s="27" t="n"/>
      <c r="E122" s="28" t="n"/>
      <c r="F122" s="29" t="n"/>
      <c r="G122" s="30">
        <f>IF(D122="","",IFERROR(VLOOKUP(D122,Kategorien!$A$5:$E$46,2,FALSE),""))</f>
        <v/>
      </c>
      <c r="H122" s="31">
        <f>IF(OR(E122="",G122=""),"",IF(Profil!$B$14="Ja",0,ROUND(E122*IF(F122="",IFERROR(VLOOKUP(D122,Kategorien!$A$5:$E$46,5,FALSE),0),F122)/(100+IF(F122="",IFERROR(VLOOKUP(D122,Kategorien!$A$5:$E$46,5,FALSE),0),F122)),2)))</f>
        <v/>
      </c>
      <c r="I122" s="31">
        <f>IF(H122="","",E122-H122)</f>
        <v/>
      </c>
      <c r="J122" s="31">
        <f>IF(I122="","",IF(G122="Ausgabe",ROUND(I122*IFERROR(VLOOKUP(D122,Kategorien!$A$5:$E$46,4,FALSE),100)/100,2),I122))</f>
        <v/>
      </c>
      <c r="K122" s="32">
        <f>IF(A122="","",MONTH(A122))</f>
        <v/>
      </c>
      <c r="L122" s="31">
        <f>IF(OR(I122="",G122&lt;&gt;"Einnahme"),"",IF(IFERROR(VLOOKUP(D122,Kategorien!$A$5:$E$46,3,FALSE),"Nein")="Ja",I122,""))</f>
        <v/>
      </c>
    </row>
    <row r="123" ht="20" customHeight="1">
      <c r="A123" s="33" t="n"/>
      <c r="B123" s="34" t="n"/>
      <c r="C123" s="34" t="n"/>
      <c r="D123" s="34" t="n"/>
      <c r="E123" s="35" t="n"/>
      <c r="F123" s="36" t="n"/>
      <c r="G123" s="30">
        <f>IF(D123="","",IFERROR(VLOOKUP(D123,Kategorien!$A$5:$E$46,2,FALSE),""))</f>
        <v/>
      </c>
      <c r="H123" s="31">
        <f>IF(OR(E123="",G123=""),"",IF(Profil!$B$14="Ja",0,ROUND(E123*IF(F123="",IFERROR(VLOOKUP(D123,Kategorien!$A$5:$E$46,5,FALSE),0),F123)/(100+IF(F123="",IFERROR(VLOOKUP(D123,Kategorien!$A$5:$E$46,5,FALSE),0),F123)),2)))</f>
        <v/>
      </c>
      <c r="I123" s="31">
        <f>IF(H123="","",E123-H123)</f>
        <v/>
      </c>
      <c r="J123" s="31">
        <f>IF(I123="","",IF(G123="Ausgabe",ROUND(I123*IFERROR(VLOOKUP(D123,Kategorien!$A$5:$E$46,4,FALSE),100)/100,2),I123))</f>
        <v/>
      </c>
      <c r="K123" s="32">
        <f>IF(A123="","",MONTH(A123))</f>
        <v/>
      </c>
      <c r="L123" s="31">
        <f>IF(OR(I123="",G123&lt;&gt;"Einnahme"),"",IF(IFERROR(VLOOKUP(D123,Kategorien!$A$5:$E$46,3,FALSE),"Nein")="Ja",I123,""))</f>
        <v/>
      </c>
    </row>
    <row r="124" ht="20" customHeight="1">
      <c r="A124" s="26" t="n"/>
      <c r="B124" s="27" t="n"/>
      <c r="C124" s="27" t="n"/>
      <c r="D124" s="27" t="n"/>
      <c r="E124" s="28" t="n"/>
      <c r="F124" s="29" t="n"/>
      <c r="G124" s="30">
        <f>IF(D124="","",IFERROR(VLOOKUP(D124,Kategorien!$A$5:$E$46,2,FALSE),""))</f>
        <v/>
      </c>
      <c r="H124" s="31">
        <f>IF(OR(E124="",G124=""),"",IF(Profil!$B$14="Ja",0,ROUND(E124*IF(F124="",IFERROR(VLOOKUP(D124,Kategorien!$A$5:$E$46,5,FALSE),0),F124)/(100+IF(F124="",IFERROR(VLOOKUP(D124,Kategorien!$A$5:$E$46,5,FALSE),0),F124)),2)))</f>
        <v/>
      </c>
      <c r="I124" s="31">
        <f>IF(H124="","",E124-H124)</f>
        <v/>
      </c>
      <c r="J124" s="31">
        <f>IF(I124="","",IF(G124="Ausgabe",ROUND(I124*IFERROR(VLOOKUP(D124,Kategorien!$A$5:$E$46,4,FALSE),100)/100,2),I124))</f>
        <v/>
      </c>
      <c r="K124" s="32">
        <f>IF(A124="","",MONTH(A124))</f>
        <v/>
      </c>
      <c r="L124" s="31">
        <f>IF(OR(I124="",G124&lt;&gt;"Einnahme"),"",IF(IFERROR(VLOOKUP(D124,Kategorien!$A$5:$E$46,3,FALSE),"Nein")="Ja",I124,""))</f>
        <v/>
      </c>
    </row>
    <row r="125" ht="20" customHeight="1">
      <c r="A125" s="33" t="n"/>
      <c r="B125" s="34" t="n"/>
      <c r="C125" s="34" t="n"/>
      <c r="D125" s="34" t="n"/>
      <c r="E125" s="35" t="n"/>
      <c r="F125" s="36" t="n"/>
      <c r="G125" s="30">
        <f>IF(D125="","",IFERROR(VLOOKUP(D125,Kategorien!$A$5:$E$46,2,FALSE),""))</f>
        <v/>
      </c>
      <c r="H125" s="31">
        <f>IF(OR(E125="",G125=""),"",IF(Profil!$B$14="Ja",0,ROUND(E125*IF(F125="",IFERROR(VLOOKUP(D125,Kategorien!$A$5:$E$46,5,FALSE),0),F125)/(100+IF(F125="",IFERROR(VLOOKUP(D125,Kategorien!$A$5:$E$46,5,FALSE),0),F125)),2)))</f>
        <v/>
      </c>
      <c r="I125" s="31">
        <f>IF(H125="","",E125-H125)</f>
        <v/>
      </c>
      <c r="J125" s="31">
        <f>IF(I125="","",IF(G125="Ausgabe",ROUND(I125*IFERROR(VLOOKUP(D125,Kategorien!$A$5:$E$46,4,FALSE),100)/100,2),I125))</f>
        <v/>
      </c>
      <c r="K125" s="32">
        <f>IF(A125="","",MONTH(A125))</f>
        <v/>
      </c>
      <c r="L125" s="31">
        <f>IF(OR(I125="",G125&lt;&gt;"Einnahme"),"",IF(IFERROR(VLOOKUP(D125,Kategorien!$A$5:$E$46,3,FALSE),"Nein")="Ja",I125,""))</f>
        <v/>
      </c>
    </row>
    <row r="126" ht="20" customHeight="1">
      <c r="A126" s="26" t="n"/>
      <c r="B126" s="27" t="n"/>
      <c r="C126" s="27" t="n"/>
      <c r="D126" s="27" t="n"/>
      <c r="E126" s="28" t="n"/>
      <c r="F126" s="29" t="n"/>
      <c r="G126" s="30">
        <f>IF(D126="","",IFERROR(VLOOKUP(D126,Kategorien!$A$5:$E$46,2,FALSE),""))</f>
        <v/>
      </c>
      <c r="H126" s="31">
        <f>IF(OR(E126="",G126=""),"",IF(Profil!$B$14="Ja",0,ROUND(E126*IF(F126="",IFERROR(VLOOKUP(D126,Kategorien!$A$5:$E$46,5,FALSE),0),F126)/(100+IF(F126="",IFERROR(VLOOKUP(D126,Kategorien!$A$5:$E$46,5,FALSE),0),F126)),2)))</f>
        <v/>
      </c>
      <c r="I126" s="31">
        <f>IF(H126="","",E126-H126)</f>
        <v/>
      </c>
      <c r="J126" s="31">
        <f>IF(I126="","",IF(G126="Ausgabe",ROUND(I126*IFERROR(VLOOKUP(D126,Kategorien!$A$5:$E$46,4,FALSE),100)/100,2),I126))</f>
        <v/>
      </c>
      <c r="K126" s="32">
        <f>IF(A126="","",MONTH(A126))</f>
        <v/>
      </c>
      <c r="L126" s="31">
        <f>IF(OR(I126="",G126&lt;&gt;"Einnahme"),"",IF(IFERROR(VLOOKUP(D126,Kategorien!$A$5:$E$46,3,FALSE),"Nein")="Ja",I126,""))</f>
        <v/>
      </c>
    </row>
    <row r="127" ht="20" customHeight="1">
      <c r="A127" s="33" t="n"/>
      <c r="B127" s="34" t="n"/>
      <c r="C127" s="34" t="n"/>
      <c r="D127" s="34" t="n"/>
      <c r="E127" s="35" t="n"/>
      <c r="F127" s="36" t="n"/>
      <c r="G127" s="30">
        <f>IF(D127="","",IFERROR(VLOOKUP(D127,Kategorien!$A$5:$E$46,2,FALSE),""))</f>
        <v/>
      </c>
      <c r="H127" s="31">
        <f>IF(OR(E127="",G127=""),"",IF(Profil!$B$14="Ja",0,ROUND(E127*IF(F127="",IFERROR(VLOOKUP(D127,Kategorien!$A$5:$E$46,5,FALSE),0),F127)/(100+IF(F127="",IFERROR(VLOOKUP(D127,Kategorien!$A$5:$E$46,5,FALSE),0),F127)),2)))</f>
        <v/>
      </c>
      <c r="I127" s="31">
        <f>IF(H127="","",E127-H127)</f>
        <v/>
      </c>
      <c r="J127" s="31">
        <f>IF(I127="","",IF(G127="Ausgabe",ROUND(I127*IFERROR(VLOOKUP(D127,Kategorien!$A$5:$E$46,4,FALSE),100)/100,2),I127))</f>
        <v/>
      </c>
      <c r="K127" s="32">
        <f>IF(A127="","",MONTH(A127))</f>
        <v/>
      </c>
      <c r="L127" s="31">
        <f>IF(OR(I127="",G127&lt;&gt;"Einnahme"),"",IF(IFERROR(VLOOKUP(D127,Kategorien!$A$5:$E$46,3,FALSE),"Nein")="Ja",I127,""))</f>
        <v/>
      </c>
    </row>
    <row r="128" ht="20" customHeight="1">
      <c r="A128" s="26" t="n"/>
      <c r="B128" s="27" t="n"/>
      <c r="C128" s="27" t="n"/>
      <c r="D128" s="27" t="n"/>
      <c r="E128" s="28" t="n"/>
      <c r="F128" s="29" t="n"/>
      <c r="G128" s="30">
        <f>IF(D128="","",IFERROR(VLOOKUP(D128,Kategorien!$A$5:$E$46,2,FALSE),""))</f>
        <v/>
      </c>
      <c r="H128" s="31">
        <f>IF(OR(E128="",G128=""),"",IF(Profil!$B$14="Ja",0,ROUND(E128*IF(F128="",IFERROR(VLOOKUP(D128,Kategorien!$A$5:$E$46,5,FALSE),0),F128)/(100+IF(F128="",IFERROR(VLOOKUP(D128,Kategorien!$A$5:$E$46,5,FALSE),0),F128)),2)))</f>
        <v/>
      </c>
      <c r="I128" s="31">
        <f>IF(H128="","",E128-H128)</f>
        <v/>
      </c>
      <c r="J128" s="31">
        <f>IF(I128="","",IF(G128="Ausgabe",ROUND(I128*IFERROR(VLOOKUP(D128,Kategorien!$A$5:$E$46,4,FALSE),100)/100,2),I128))</f>
        <v/>
      </c>
      <c r="K128" s="32">
        <f>IF(A128="","",MONTH(A128))</f>
        <v/>
      </c>
      <c r="L128" s="31">
        <f>IF(OR(I128="",G128&lt;&gt;"Einnahme"),"",IF(IFERROR(VLOOKUP(D128,Kategorien!$A$5:$E$46,3,FALSE),"Nein")="Ja",I128,""))</f>
        <v/>
      </c>
    </row>
    <row r="129" ht="20" customHeight="1">
      <c r="A129" s="33" t="n"/>
      <c r="B129" s="34" t="n"/>
      <c r="C129" s="34" t="n"/>
      <c r="D129" s="34" t="n"/>
      <c r="E129" s="35" t="n"/>
      <c r="F129" s="36" t="n"/>
      <c r="G129" s="30">
        <f>IF(D129="","",IFERROR(VLOOKUP(D129,Kategorien!$A$5:$E$46,2,FALSE),""))</f>
        <v/>
      </c>
      <c r="H129" s="31">
        <f>IF(OR(E129="",G129=""),"",IF(Profil!$B$14="Ja",0,ROUND(E129*IF(F129="",IFERROR(VLOOKUP(D129,Kategorien!$A$5:$E$46,5,FALSE),0),F129)/(100+IF(F129="",IFERROR(VLOOKUP(D129,Kategorien!$A$5:$E$46,5,FALSE),0),F129)),2)))</f>
        <v/>
      </c>
      <c r="I129" s="31">
        <f>IF(H129="","",E129-H129)</f>
        <v/>
      </c>
      <c r="J129" s="31">
        <f>IF(I129="","",IF(G129="Ausgabe",ROUND(I129*IFERROR(VLOOKUP(D129,Kategorien!$A$5:$E$46,4,FALSE),100)/100,2),I129))</f>
        <v/>
      </c>
      <c r="K129" s="32">
        <f>IF(A129="","",MONTH(A129))</f>
        <v/>
      </c>
      <c r="L129" s="31">
        <f>IF(OR(I129="",G129&lt;&gt;"Einnahme"),"",IF(IFERROR(VLOOKUP(D129,Kategorien!$A$5:$E$46,3,FALSE),"Nein")="Ja",I129,""))</f>
        <v/>
      </c>
    </row>
    <row r="130" ht="20" customHeight="1">
      <c r="A130" s="26" t="n"/>
      <c r="B130" s="27" t="n"/>
      <c r="C130" s="27" t="n"/>
      <c r="D130" s="27" t="n"/>
      <c r="E130" s="28" t="n"/>
      <c r="F130" s="29" t="n"/>
      <c r="G130" s="30">
        <f>IF(D130="","",IFERROR(VLOOKUP(D130,Kategorien!$A$5:$E$46,2,FALSE),""))</f>
        <v/>
      </c>
      <c r="H130" s="31">
        <f>IF(OR(E130="",G130=""),"",IF(Profil!$B$14="Ja",0,ROUND(E130*IF(F130="",IFERROR(VLOOKUP(D130,Kategorien!$A$5:$E$46,5,FALSE),0),F130)/(100+IF(F130="",IFERROR(VLOOKUP(D130,Kategorien!$A$5:$E$46,5,FALSE),0),F130)),2)))</f>
        <v/>
      </c>
      <c r="I130" s="31">
        <f>IF(H130="","",E130-H130)</f>
        <v/>
      </c>
      <c r="J130" s="31">
        <f>IF(I130="","",IF(G130="Ausgabe",ROUND(I130*IFERROR(VLOOKUP(D130,Kategorien!$A$5:$E$46,4,FALSE),100)/100,2),I130))</f>
        <v/>
      </c>
      <c r="K130" s="32">
        <f>IF(A130="","",MONTH(A130))</f>
        <v/>
      </c>
      <c r="L130" s="31">
        <f>IF(OR(I130="",G130&lt;&gt;"Einnahme"),"",IF(IFERROR(VLOOKUP(D130,Kategorien!$A$5:$E$46,3,FALSE),"Nein")="Ja",I130,""))</f>
        <v/>
      </c>
    </row>
    <row r="131" ht="20" customHeight="1">
      <c r="A131" s="33" t="n"/>
      <c r="B131" s="34" t="n"/>
      <c r="C131" s="34" t="n"/>
      <c r="D131" s="34" t="n"/>
      <c r="E131" s="35" t="n"/>
      <c r="F131" s="36" t="n"/>
      <c r="G131" s="30">
        <f>IF(D131="","",IFERROR(VLOOKUP(D131,Kategorien!$A$5:$E$46,2,FALSE),""))</f>
        <v/>
      </c>
      <c r="H131" s="31">
        <f>IF(OR(E131="",G131=""),"",IF(Profil!$B$14="Ja",0,ROUND(E131*IF(F131="",IFERROR(VLOOKUP(D131,Kategorien!$A$5:$E$46,5,FALSE),0),F131)/(100+IF(F131="",IFERROR(VLOOKUP(D131,Kategorien!$A$5:$E$46,5,FALSE),0),F131)),2)))</f>
        <v/>
      </c>
      <c r="I131" s="31">
        <f>IF(H131="","",E131-H131)</f>
        <v/>
      </c>
      <c r="J131" s="31">
        <f>IF(I131="","",IF(G131="Ausgabe",ROUND(I131*IFERROR(VLOOKUP(D131,Kategorien!$A$5:$E$46,4,FALSE),100)/100,2),I131))</f>
        <v/>
      </c>
      <c r="K131" s="32">
        <f>IF(A131="","",MONTH(A131))</f>
        <v/>
      </c>
      <c r="L131" s="31">
        <f>IF(OR(I131="",G131&lt;&gt;"Einnahme"),"",IF(IFERROR(VLOOKUP(D131,Kategorien!$A$5:$E$46,3,FALSE),"Nein")="Ja",I131,""))</f>
        <v/>
      </c>
    </row>
    <row r="132" ht="20" customHeight="1">
      <c r="A132" s="26" t="n"/>
      <c r="B132" s="27" t="n"/>
      <c r="C132" s="27" t="n"/>
      <c r="D132" s="27" t="n"/>
      <c r="E132" s="28" t="n"/>
      <c r="F132" s="29" t="n"/>
      <c r="G132" s="30">
        <f>IF(D132="","",IFERROR(VLOOKUP(D132,Kategorien!$A$5:$E$46,2,FALSE),""))</f>
        <v/>
      </c>
      <c r="H132" s="31">
        <f>IF(OR(E132="",G132=""),"",IF(Profil!$B$14="Ja",0,ROUND(E132*IF(F132="",IFERROR(VLOOKUP(D132,Kategorien!$A$5:$E$46,5,FALSE),0),F132)/(100+IF(F132="",IFERROR(VLOOKUP(D132,Kategorien!$A$5:$E$46,5,FALSE),0),F132)),2)))</f>
        <v/>
      </c>
      <c r="I132" s="31">
        <f>IF(H132="","",E132-H132)</f>
        <v/>
      </c>
      <c r="J132" s="31">
        <f>IF(I132="","",IF(G132="Ausgabe",ROUND(I132*IFERROR(VLOOKUP(D132,Kategorien!$A$5:$E$46,4,FALSE),100)/100,2),I132))</f>
        <v/>
      </c>
      <c r="K132" s="32">
        <f>IF(A132="","",MONTH(A132))</f>
        <v/>
      </c>
      <c r="L132" s="31">
        <f>IF(OR(I132="",G132&lt;&gt;"Einnahme"),"",IF(IFERROR(VLOOKUP(D132,Kategorien!$A$5:$E$46,3,FALSE),"Nein")="Ja",I132,""))</f>
        <v/>
      </c>
    </row>
    <row r="133" ht="20" customHeight="1">
      <c r="A133" s="33" t="n"/>
      <c r="B133" s="34" t="n"/>
      <c r="C133" s="34" t="n"/>
      <c r="D133" s="34" t="n"/>
      <c r="E133" s="35" t="n"/>
      <c r="F133" s="36" t="n"/>
      <c r="G133" s="30">
        <f>IF(D133="","",IFERROR(VLOOKUP(D133,Kategorien!$A$5:$E$46,2,FALSE),""))</f>
        <v/>
      </c>
      <c r="H133" s="31">
        <f>IF(OR(E133="",G133=""),"",IF(Profil!$B$14="Ja",0,ROUND(E133*IF(F133="",IFERROR(VLOOKUP(D133,Kategorien!$A$5:$E$46,5,FALSE),0),F133)/(100+IF(F133="",IFERROR(VLOOKUP(D133,Kategorien!$A$5:$E$46,5,FALSE),0),F133)),2)))</f>
        <v/>
      </c>
      <c r="I133" s="31">
        <f>IF(H133="","",E133-H133)</f>
        <v/>
      </c>
      <c r="J133" s="31">
        <f>IF(I133="","",IF(G133="Ausgabe",ROUND(I133*IFERROR(VLOOKUP(D133,Kategorien!$A$5:$E$46,4,FALSE),100)/100,2),I133))</f>
        <v/>
      </c>
      <c r="K133" s="32">
        <f>IF(A133="","",MONTH(A133))</f>
        <v/>
      </c>
      <c r="L133" s="31">
        <f>IF(OR(I133="",G133&lt;&gt;"Einnahme"),"",IF(IFERROR(VLOOKUP(D133,Kategorien!$A$5:$E$46,3,FALSE),"Nein")="Ja",I133,""))</f>
        <v/>
      </c>
    </row>
    <row r="134" ht="20" customHeight="1">
      <c r="A134" s="26" t="n"/>
      <c r="B134" s="27" t="n"/>
      <c r="C134" s="27" t="n"/>
      <c r="D134" s="27" t="n"/>
      <c r="E134" s="28" t="n"/>
      <c r="F134" s="29" t="n"/>
      <c r="G134" s="30">
        <f>IF(D134="","",IFERROR(VLOOKUP(D134,Kategorien!$A$5:$E$46,2,FALSE),""))</f>
        <v/>
      </c>
      <c r="H134" s="31">
        <f>IF(OR(E134="",G134=""),"",IF(Profil!$B$14="Ja",0,ROUND(E134*IF(F134="",IFERROR(VLOOKUP(D134,Kategorien!$A$5:$E$46,5,FALSE),0),F134)/(100+IF(F134="",IFERROR(VLOOKUP(D134,Kategorien!$A$5:$E$46,5,FALSE),0),F134)),2)))</f>
        <v/>
      </c>
      <c r="I134" s="31">
        <f>IF(H134="","",E134-H134)</f>
        <v/>
      </c>
      <c r="J134" s="31">
        <f>IF(I134="","",IF(G134="Ausgabe",ROUND(I134*IFERROR(VLOOKUP(D134,Kategorien!$A$5:$E$46,4,FALSE),100)/100,2),I134))</f>
        <v/>
      </c>
      <c r="K134" s="32">
        <f>IF(A134="","",MONTH(A134))</f>
        <v/>
      </c>
      <c r="L134" s="31">
        <f>IF(OR(I134="",G134&lt;&gt;"Einnahme"),"",IF(IFERROR(VLOOKUP(D134,Kategorien!$A$5:$E$46,3,FALSE),"Nein")="Ja",I134,""))</f>
        <v/>
      </c>
    </row>
    <row r="135" ht="20" customHeight="1">
      <c r="A135" s="33" t="n"/>
      <c r="B135" s="34" t="n"/>
      <c r="C135" s="34" t="n"/>
      <c r="D135" s="34" t="n"/>
      <c r="E135" s="35" t="n"/>
      <c r="F135" s="36" t="n"/>
      <c r="G135" s="30">
        <f>IF(D135="","",IFERROR(VLOOKUP(D135,Kategorien!$A$5:$E$46,2,FALSE),""))</f>
        <v/>
      </c>
      <c r="H135" s="31">
        <f>IF(OR(E135="",G135=""),"",IF(Profil!$B$14="Ja",0,ROUND(E135*IF(F135="",IFERROR(VLOOKUP(D135,Kategorien!$A$5:$E$46,5,FALSE),0),F135)/(100+IF(F135="",IFERROR(VLOOKUP(D135,Kategorien!$A$5:$E$46,5,FALSE),0),F135)),2)))</f>
        <v/>
      </c>
      <c r="I135" s="31">
        <f>IF(H135="","",E135-H135)</f>
        <v/>
      </c>
      <c r="J135" s="31">
        <f>IF(I135="","",IF(G135="Ausgabe",ROUND(I135*IFERROR(VLOOKUP(D135,Kategorien!$A$5:$E$46,4,FALSE),100)/100,2),I135))</f>
        <v/>
      </c>
      <c r="K135" s="32">
        <f>IF(A135="","",MONTH(A135))</f>
        <v/>
      </c>
      <c r="L135" s="31">
        <f>IF(OR(I135="",G135&lt;&gt;"Einnahme"),"",IF(IFERROR(VLOOKUP(D135,Kategorien!$A$5:$E$46,3,FALSE),"Nein")="Ja",I135,""))</f>
        <v/>
      </c>
    </row>
    <row r="136" ht="20" customHeight="1">
      <c r="A136" s="26" t="n"/>
      <c r="B136" s="27" t="n"/>
      <c r="C136" s="27" t="n"/>
      <c r="D136" s="27" t="n"/>
      <c r="E136" s="28" t="n"/>
      <c r="F136" s="29" t="n"/>
      <c r="G136" s="30">
        <f>IF(D136="","",IFERROR(VLOOKUP(D136,Kategorien!$A$5:$E$46,2,FALSE),""))</f>
        <v/>
      </c>
      <c r="H136" s="31">
        <f>IF(OR(E136="",G136=""),"",IF(Profil!$B$14="Ja",0,ROUND(E136*IF(F136="",IFERROR(VLOOKUP(D136,Kategorien!$A$5:$E$46,5,FALSE),0),F136)/(100+IF(F136="",IFERROR(VLOOKUP(D136,Kategorien!$A$5:$E$46,5,FALSE),0),F136)),2)))</f>
        <v/>
      </c>
      <c r="I136" s="31">
        <f>IF(H136="","",E136-H136)</f>
        <v/>
      </c>
      <c r="J136" s="31">
        <f>IF(I136="","",IF(G136="Ausgabe",ROUND(I136*IFERROR(VLOOKUP(D136,Kategorien!$A$5:$E$46,4,FALSE),100)/100,2),I136))</f>
        <v/>
      </c>
      <c r="K136" s="32">
        <f>IF(A136="","",MONTH(A136))</f>
        <v/>
      </c>
      <c r="L136" s="31">
        <f>IF(OR(I136="",G136&lt;&gt;"Einnahme"),"",IF(IFERROR(VLOOKUP(D136,Kategorien!$A$5:$E$46,3,FALSE),"Nein")="Ja",I136,""))</f>
        <v/>
      </c>
    </row>
    <row r="137" ht="20" customHeight="1">
      <c r="A137" s="33" t="n"/>
      <c r="B137" s="34" t="n"/>
      <c r="C137" s="34" t="n"/>
      <c r="D137" s="34" t="n"/>
      <c r="E137" s="35" t="n"/>
      <c r="F137" s="36" t="n"/>
      <c r="G137" s="30">
        <f>IF(D137="","",IFERROR(VLOOKUP(D137,Kategorien!$A$5:$E$46,2,FALSE),""))</f>
        <v/>
      </c>
      <c r="H137" s="31">
        <f>IF(OR(E137="",G137=""),"",IF(Profil!$B$14="Ja",0,ROUND(E137*IF(F137="",IFERROR(VLOOKUP(D137,Kategorien!$A$5:$E$46,5,FALSE),0),F137)/(100+IF(F137="",IFERROR(VLOOKUP(D137,Kategorien!$A$5:$E$46,5,FALSE),0),F137)),2)))</f>
        <v/>
      </c>
      <c r="I137" s="31">
        <f>IF(H137="","",E137-H137)</f>
        <v/>
      </c>
      <c r="J137" s="31">
        <f>IF(I137="","",IF(G137="Ausgabe",ROUND(I137*IFERROR(VLOOKUP(D137,Kategorien!$A$5:$E$46,4,FALSE),100)/100,2),I137))</f>
        <v/>
      </c>
      <c r="K137" s="32">
        <f>IF(A137="","",MONTH(A137))</f>
        <v/>
      </c>
      <c r="L137" s="31">
        <f>IF(OR(I137="",G137&lt;&gt;"Einnahme"),"",IF(IFERROR(VLOOKUP(D137,Kategorien!$A$5:$E$46,3,FALSE),"Nein")="Ja",I137,""))</f>
        <v/>
      </c>
    </row>
    <row r="138" ht="20" customHeight="1">
      <c r="A138" s="26" t="n"/>
      <c r="B138" s="27" t="n"/>
      <c r="C138" s="27" t="n"/>
      <c r="D138" s="27" t="n"/>
      <c r="E138" s="28" t="n"/>
      <c r="F138" s="29" t="n"/>
      <c r="G138" s="30">
        <f>IF(D138="","",IFERROR(VLOOKUP(D138,Kategorien!$A$5:$E$46,2,FALSE),""))</f>
        <v/>
      </c>
      <c r="H138" s="31">
        <f>IF(OR(E138="",G138=""),"",IF(Profil!$B$14="Ja",0,ROUND(E138*IF(F138="",IFERROR(VLOOKUP(D138,Kategorien!$A$5:$E$46,5,FALSE),0),F138)/(100+IF(F138="",IFERROR(VLOOKUP(D138,Kategorien!$A$5:$E$46,5,FALSE),0),F138)),2)))</f>
        <v/>
      </c>
      <c r="I138" s="31">
        <f>IF(H138="","",E138-H138)</f>
        <v/>
      </c>
      <c r="J138" s="31">
        <f>IF(I138="","",IF(G138="Ausgabe",ROUND(I138*IFERROR(VLOOKUP(D138,Kategorien!$A$5:$E$46,4,FALSE),100)/100,2),I138))</f>
        <v/>
      </c>
      <c r="K138" s="32">
        <f>IF(A138="","",MONTH(A138))</f>
        <v/>
      </c>
      <c r="L138" s="31">
        <f>IF(OR(I138="",G138&lt;&gt;"Einnahme"),"",IF(IFERROR(VLOOKUP(D138,Kategorien!$A$5:$E$46,3,FALSE),"Nein")="Ja",I138,""))</f>
        <v/>
      </c>
    </row>
    <row r="139" ht="20" customHeight="1">
      <c r="A139" s="33" t="n"/>
      <c r="B139" s="34" t="n"/>
      <c r="C139" s="34" t="n"/>
      <c r="D139" s="34" t="n"/>
      <c r="E139" s="35" t="n"/>
      <c r="F139" s="36" t="n"/>
      <c r="G139" s="30">
        <f>IF(D139="","",IFERROR(VLOOKUP(D139,Kategorien!$A$5:$E$46,2,FALSE),""))</f>
        <v/>
      </c>
      <c r="H139" s="31">
        <f>IF(OR(E139="",G139=""),"",IF(Profil!$B$14="Ja",0,ROUND(E139*IF(F139="",IFERROR(VLOOKUP(D139,Kategorien!$A$5:$E$46,5,FALSE),0),F139)/(100+IF(F139="",IFERROR(VLOOKUP(D139,Kategorien!$A$5:$E$46,5,FALSE),0),F139)),2)))</f>
        <v/>
      </c>
      <c r="I139" s="31">
        <f>IF(H139="","",E139-H139)</f>
        <v/>
      </c>
      <c r="J139" s="31">
        <f>IF(I139="","",IF(G139="Ausgabe",ROUND(I139*IFERROR(VLOOKUP(D139,Kategorien!$A$5:$E$46,4,FALSE),100)/100,2),I139))</f>
        <v/>
      </c>
      <c r="K139" s="32">
        <f>IF(A139="","",MONTH(A139))</f>
        <v/>
      </c>
      <c r="L139" s="31">
        <f>IF(OR(I139="",G139&lt;&gt;"Einnahme"),"",IF(IFERROR(VLOOKUP(D139,Kategorien!$A$5:$E$46,3,FALSE),"Nein")="Ja",I139,""))</f>
        <v/>
      </c>
    </row>
    <row r="140" ht="20" customHeight="1">
      <c r="A140" s="26" t="n"/>
      <c r="B140" s="27" t="n"/>
      <c r="C140" s="27" t="n"/>
      <c r="D140" s="27" t="n"/>
      <c r="E140" s="28" t="n"/>
      <c r="F140" s="29" t="n"/>
      <c r="G140" s="30">
        <f>IF(D140="","",IFERROR(VLOOKUP(D140,Kategorien!$A$5:$E$46,2,FALSE),""))</f>
        <v/>
      </c>
      <c r="H140" s="31">
        <f>IF(OR(E140="",G140=""),"",IF(Profil!$B$14="Ja",0,ROUND(E140*IF(F140="",IFERROR(VLOOKUP(D140,Kategorien!$A$5:$E$46,5,FALSE),0),F140)/(100+IF(F140="",IFERROR(VLOOKUP(D140,Kategorien!$A$5:$E$46,5,FALSE),0),F140)),2)))</f>
        <v/>
      </c>
      <c r="I140" s="31">
        <f>IF(H140="","",E140-H140)</f>
        <v/>
      </c>
      <c r="J140" s="31">
        <f>IF(I140="","",IF(G140="Ausgabe",ROUND(I140*IFERROR(VLOOKUP(D140,Kategorien!$A$5:$E$46,4,FALSE),100)/100,2),I140))</f>
        <v/>
      </c>
      <c r="K140" s="32">
        <f>IF(A140="","",MONTH(A140))</f>
        <v/>
      </c>
      <c r="L140" s="31">
        <f>IF(OR(I140="",G140&lt;&gt;"Einnahme"),"",IF(IFERROR(VLOOKUP(D140,Kategorien!$A$5:$E$46,3,FALSE),"Nein")="Ja",I140,""))</f>
        <v/>
      </c>
    </row>
    <row r="141" ht="20" customHeight="1">
      <c r="A141" s="33" t="n"/>
      <c r="B141" s="34" t="n"/>
      <c r="C141" s="34" t="n"/>
      <c r="D141" s="34" t="n"/>
      <c r="E141" s="35" t="n"/>
      <c r="F141" s="36" t="n"/>
      <c r="G141" s="30">
        <f>IF(D141="","",IFERROR(VLOOKUP(D141,Kategorien!$A$5:$E$46,2,FALSE),""))</f>
        <v/>
      </c>
      <c r="H141" s="31">
        <f>IF(OR(E141="",G141=""),"",IF(Profil!$B$14="Ja",0,ROUND(E141*IF(F141="",IFERROR(VLOOKUP(D141,Kategorien!$A$5:$E$46,5,FALSE),0),F141)/(100+IF(F141="",IFERROR(VLOOKUP(D141,Kategorien!$A$5:$E$46,5,FALSE),0),F141)),2)))</f>
        <v/>
      </c>
      <c r="I141" s="31">
        <f>IF(H141="","",E141-H141)</f>
        <v/>
      </c>
      <c r="J141" s="31">
        <f>IF(I141="","",IF(G141="Ausgabe",ROUND(I141*IFERROR(VLOOKUP(D141,Kategorien!$A$5:$E$46,4,FALSE),100)/100,2),I141))</f>
        <v/>
      </c>
      <c r="K141" s="32">
        <f>IF(A141="","",MONTH(A141))</f>
        <v/>
      </c>
      <c r="L141" s="31">
        <f>IF(OR(I141="",G141&lt;&gt;"Einnahme"),"",IF(IFERROR(VLOOKUP(D141,Kategorien!$A$5:$E$46,3,FALSE),"Nein")="Ja",I141,""))</f>
        <v/>
      </c>
    </row>
    <row r="142" ht="20" customHeight="1">
      <c r="A142" s="26" t="n"/>
      <c r="B142" s="27" t="n"/>
      <c r="C142" s="27" t="n"/>
      <c r="D142" s="27" t="n"/>
      <c r="E142" s="28" t="n"/>
      <c r="F142" s="29" t="n"/>
      <c r="G142" s="30">
        <f>IF(D142="","",IFERROR(VLOOKUP(D142,Kategorien!$A$5:$E$46,2,FALSE),""))</f>
        <v/>
      </c>
      <c r="H142" s="31">
        <f>IF(OR(E142="",G142=""),"",IF(Profil!$B$14="Ja",0,ROUND(E142*IF(F142="",IFERROR(VLOOKUP(D142,Kategorien!$A$5:$E$46,5,FALSE),0),F142)/(100+IF(F142="",IFERROR(VLOOKUP(D142,Kategorien!$A$5:$E$46,5,FALSE),0),F142)),2)))</f>
        <v/>
      </c>
      <c r="I142" s="31">
        <f>IF(H142="","",E142-H142)</f>
        <v/>
      </c>
      <c r="J142" s="31">
        <f>IF(I142="","",IF(G142="Ausgabe",ROUND(I142*IFERROR(VLOOKUP(D142,Kategorien!$A$5:$E$46,4,FALSE),100)/100,2),I142))</f>
        <v/>
      </c>
      <c r="K142" s="32">
        <f>IF(A142="","",MONTH(A142))</f>
        <v/>
      </c>
      <c r="L142" s="31">
        <f>IF(OR(I142="",G142&lt;&gt;"Einnahme"),"",IF(IFERROR(VLOOKUP(D142,Kategorien!$A$5:$E$46,3,FALSE),"Nein")="Ja",I142,""))</f>
        <v/>
      </c>
    </row>
    <row r="143" ht="20" customHeight="1">
      <c r="A143" s="33" t="n"/>
      <c r="B143" s="34" t="n"/>
      <c r="C143" s="34" t="n"/>
      <c r="D143" s="34" t="n"/>
      <c r="E143" s="35" t="n"/>
      <c r="F143" s="36" t="n"/>
      <c r="G143" s="30">
        <f>IF(D143="","",IFERROR(VLOOKUP(D143,Kategorien!$A$5:$E$46,2,FALSE),""))</f>
        <v/>
      </c>
      <c r="H143" s="31">
        <f>IF(OR(E143="",G143=""),"",IF(Profil!$B$14="Ja",0,ROUND(E143*IF(F143="",IFERROR(VLOOKUP(D143,Kategorien!$A$5:$E$46,5,FALSE),0),F143)/(100+IF(F143="",IFERROR(VLOOKUP(D143,Kategorien!$A$5:$E$46,5,FALSE),0),F143)),2)))</f>
        <v/>
      </c>
      <c r="I143" s="31">
        <f>IF(H143="","",E143-H143)</f>
        <v/>
      </c>
      <c r="J143" s="31">
        <f>IF(I143="","",IF(G143="Ausgabe",ROUND(I143*IFERROR(VLOOKUP(D143,Kategorien!$A$5:$E$46,4,FALSE),100)/100,2),I143))</f>
        <v/>
      </c>
      <c r="K143" s="32">
        <f>IF(A143="","",MONTH(A143))</f>
        <v/>
      </c>
      <c r="L143" s="31">
        <f>IF(OR(I143="",G143&lt;&gt;"Einnahme"),"",IF(IFERROR(VLOOKUP(D143,Kategorien!$A$5:$E$46,3,FALSE),"Nein")="Ja",I143,""))</f>
        <v/>
      </c>
    </row>
    <row r="144" ht="20" customHeight="1">
      <c r="A144" s="26" t="n"/>
      <c r="B144" s="27" t="n"/>
      <c r="C144" s="27" t="n"/>
      <c r="D144" s="27" t="n"/>
      <c r="E144" s="28" t="n"/>
      <c r="F144" s="29" t="n"/>
      <c r="G144" s="30">
        <f>IF(D144="","",IFERROR(VLOOKUP(D144,Kategorien!$A$5:$E$46,2,FALSE),""))</f>
        <v/>
      </c>
      <c r="H144" s="31">
        <f>IF(OR(E144="",G144=""),"",IF(Profil!$B$14="Ja",0,ROUND(E144*IF(F144="",IFERROR(VLOOKUP(D144,Kategorien!$A$5:$E$46,5,FALSE),0),F144)/(100+IF(F144="",IFERROR(VLOOKUP(D144,Kategorien!$A$5:$E$46,5,FALSE),0),F144)),2)))</f>
        <v/>
      </c>
      <c r="I144" s="31">
        <f>IF(H144="","",E144-H144)</f>
        <v/>
      </c>
      <c r="J144" s="31">
        <f>IF(I144="","",IF(G144="Ausgabe",ROUND(I144*IFERROR(VLOOKUP(D144,Kategorien!$A$5:$E$46,4,FALSE),100)/100,2),I144))</f>
        <v/>
      </c>
      <c r="K144" s="32">
        <f>IF(A144="","",MONTH(A144))</f>
        <v/>
      </c>
      <c r="L144" s="31">
        <f>IF(OR(I144="",G144&lt;&gt;"Einnahme"),"",IF(IFERROR(VLOOKUP(D144,Kategorien!$A$5:$E$46,3,FALSE),"Nein")="Ja",I144,""))</f>
        <v/>
      </c>
    </row>
    <row r="145" ht="20" customHeight="1">
      <c r="A145" s="33" t="n"/>
      <c r="B145" s="34" t="n"/>
      <c r="C145" s="34" t="n"/>
      <c r="D145" s="34" t="n"/>
      <c r="E145" s="35" t="n"/>
      <c r="F145" s="36" t="n"/>
      <c r="G145" s="30">
        <f>IF(D145="","",IFERROR(VLOOKUP(D145,Kategorien!$A$5:$E$46,2,FALSE),""))</f>
        <v/>
      </c>
      <c r="H145" s="31">
        <f>IF(OR(E145="",G145=""),"",IF(Profil!$B$14="Ja",0,ROUND(E145*IF(F145="",IFERROR(VLOOKUP(D145,Kategorien!$A$5:$E$46,5,FALSE),0),F145)/(100+IF(F145="",IFERROR(VLOOKUP(D145,Kategorien!$A$5:$E$46,5,FALSE),0),F145)),2)))</f>
        <v/>
      </c>
      <c r="I145" s="31">
        <f>IF(H145="","",E145-H145)</f>
        <v/>
      </c>
      <c r="J145" s="31">
        <f>IF(I145="","",IF(G145="Ausgabe",ROUND(I145*IFERROR(VLOOKUP(D145,Kategorien!$A$5:$E$46,4,FALSE),100)/100,2),I145))</f>
        <v/>
      </c>
      <c r="K145" s="32">
        <f>IF(A145="","",MONTH(A145))</f>
        <v/>
      </c>
      <c r="L145" s="31">
        <f>IF(OR(I145="",G145&lt;&gt;"Einnahme"),"",IF(IFERROR(VLOOKUP(D145,Kategorien!$A$5:$E$46,3,FALSE),"Nein")="Ja",I145,""))</f>
        <v/>
      </c>
    </row>
    <row r="146" ht="20" customHeight="1">
      <c r="A146" s="26" t="n"/>
      <c r="B146" s="27" t="n"/>
      <c r="C146" s="27" t="n"/>
      <c r="D146" s="27" t="n"/>
      <c r="E146" s="28" t="n"/>
      <c r="F146" s="29" t="n"/>
      <c r="G146" s="30">
        <f>IF(D146="","",IFERROR(VLOOKUP(D146,Kategorien!$A$5:$E$46,2,FALSE),""))</f>
        <v/>
      </c>
      <c r="H146" s="31">
        <f>IF(OR(E146="",G146=""),"",IF(Profil!$B$14="Ja",0,ROUND(E146*IF(F146="",IFERROR(VLOOKUP(D146,Kategorien!$A$5:$E$46,5,FALSE),0),F146)/(100+IF(F146="",IFERROR(VLOOKUP(D146,Kategorien!$A$5:$E$46,5,FALSE),0),F146)),2)))</f>
        <v/>
      </c>
      <c r="I146" s="31">
        <f>IF(H146="","",E146-H146)</f>
        <v/>
      </c>
      <c r="J146" s="31">
        <f>IF(I146="","",IF(G146="Ausgabe",ROUND(I146*IFERROR(VLOOKUP(D146,Kategorien!$A$5:$E$46,4,FALSE),100)/100,2),I146))</f>
        <v/>
      </c>
      <c r="K146" s="32">
        <f>IF(A146="","",MONTH(A146))</f>
        <v/>
      </c>
      <c r="L146" s="31">
        <f>IF(OR(I146="",G146&lt;&gt;"Einnahme"),"",IF(IFERROR(VLOOKUP(D146,Kategorien!$A$5:$E$46,3,FALSE),"Nein")="Ja",I146,""))</f>
        <v/>
      </c>
    </row>
    <row r="147" ht="20" customHeight="1">
      <c r="A147" s="33" t="n"/>
      <c r="B147" s="34" t="n"/>
      <c r="C147" s="34" t="n"/>
      <c r="D147" s="34" t="n"/>
      <c r="E147" s="35" t="n"/>
      <c r="F147" s="36" t="n"/>
      <c r="G147" s="30">
        <f>IF(D147="","",IFERROR(VLOOKUP(D147,Kategorien!$A$5:$E$46,2,FALSE),""))</f>
        <v/>
      </c>
      <c r="H147" s="31">
        <f>IF(OR(E147="",G147=""),"",IF(Profil!$B$14="Ja",0,ROUND(E147*IF(F147="",IFERROR(VLOOKUP(D147,Kategorien!$A$5:$E$46,5,FALSE),0),F147)/(100+IF(F147="",IFERROR(VLOOKUP(D147,Kategorien!$A$5:$E$46,5,FALSE),0),F147)),2)))</f>
        <v/>
      </c>
      <c r="I147" s="31">
        <f>IF(H147="","",E147-H147)</f>
        <v/>
      </c>
      <c r="J147" s="31">
        <f>IF(I147="","",IF(G147="Ausgabe",ROUND(I147*IFERROR(VLOOKUP(D147,Kategorien!$A$5:$E$46,4,FALSE),100)/100,2),I147))</f>
        <v/>
      </c>
      <c r="K147" s="32">
        <f>IF(A147="","",MONTH(A147))</f>
        <v/>
      </c>
      <c r="L147" s="31">
        <f>IF(OR(I147="",G147&lt;&gt;"Einnahme"),"",IF(IFERROR(VLOOKUP(D147,Kategorien!$A$5:$E$46,3,FALSE),"Nein")="Ja",I147,""))</f>
        <v/>
      </c>
    </row>
    <row r="148" ht="20" customHeight="1">
      <c r="A148" s="26" t="n"/>
      <c r="B148" s="27" t="n"/>
      <c r="C148" s="27" t="n"/>
      <c r="D148" s="27" t="n"/>
      <c r="E148" s="28" t="n"/>
      <c r="F148" s="29" t="n"/>
      <c r="G148" s="30">
        <f>IF(D148="","",IFERROR(VLOOKUP(D148,Kategorien!$A$5:$E$46,2,FALSE),""))</f>
        <v/>
      </c>
      <c r="H148" s="31">
        <f>IF(OR(E148="",G148=""),"",IF(Profil!$B$14="Ja",0,ROUND(E148*IF(F148="",IFERROR(VLOOKUP(D148,Kategorien!$A$5:$E$46,5,FALSE),0),F148)/(100+IF(F148="",IFERROR(VLOOKUP(D148,Kategorien!$A$5:$E$46,5,FALSE),0),F148)),2)))</f>
        <v/>
      </c>
      <c r="I148" s="31">
        <f>IF(H148="","",E148-H148)</f>
        <v/>
      </c>
      <c r="J148" s="31">
        <f>IF(I148="","",IF(G148="Ausgabe",ROUND(I148*IFERROR(VLOOKUP(D148,Kategorien!$A$5:$E$46,4,FALSE),100)/100,2),I148))</f>
        <v/>
      </c>
      <c r="K148" s="32">
        <f>IF(A148="","",MONTH(A148))</f>
        <v/>
      </c>
      <c r="L148" s="31">
        <f>IF(OR(I148="",G148&lt;&gt;"Einnahme"),"",IF(IFERROR(VLOOKUP(D148,Kategorien!$A$5:$E$46,3,FALSE),"Nein")="Ja",I148,""))</f>
        <v/>
      </c>
    </row>
    <row r="149" ht="20" customHeight="1">
      <c r="A149" s="33" t="n"/>
      <c r="B149" s="34" t="n"/>
      <c r="C149" s="34" t="n"/>
      <c r="D149" s="34" t="n"/>
      <c r="E149" s="35" t="n"/>
      <c r="F149" s="36" t="n"/>
      <c r="G149" s="30">
        <f>IF(D149="","",IFERROR(VLOOKUP(D149,Kategorien!$A$5:$E$46,2,FALSE),""))</f>
        <v/>
      </c>
      <c r="H149" s="31">
        <f>IF(OR(E149="",G149=""),"",IF(Profil!$B$14="Ja",0,ROUND(E149*IF(F149="",IFERROR(VLOOKUP(D149,Kategorien!$A$5:$E$46,5,FALSE),0),F149)/(100+IF(F149="",IFERROR(VLOOKUP(D149,Kategorien!$A$5:$E$46,5,FALSE),0),F149)),2)))</f>
        <v/>
      </c>
      <c r="I149" s="31">
        <f>IF(H149="","",E149-H149)</f>
        <v/>
      </c>
      <c r="J149" s="31">
        <f>IF(I149="","",IF(G149="Ausgabe",ROUND(I149*IFERROR(VLOOKUP(D149,Kategorien!$A$5:$E$46,4,FALSE),100)/100,2),I149))</f>
        <v/>
      </c>
      <c r="K149" s="32">
        <f>IF(A149="","",MONTH(A149))</f>
        <v/>
      </c>
      <c r="L149" s="31">
        <f>IF(OR(I149="",G149&lt;&gt;"Einnahme"),"",IF(IFERROR(VLOOKUP(D149,Kategorien!$A$5:$E$46,3,FALSE),"Nein")="Ja",I149,""))</f>
        <v/>
      </c>
    </row>
    <row r="150" ht="20" customHeight="1">
      <c r="A150" s="26" t="n"/>
      <c r="B150" s="27" t="n"/>
      <c r="C150" s="27" t="n"/>
      <c r="D150" s="27" t="n"/>
      <c r="E150" s="28" t="n"/>
      <c r="F150" s="29" t="n"/>
      <c r="G150" s="30">
        <f>IF(D150="","",IFERROR(VLOOKUP(D150,Kategorien!$A$5:$E$46,2,FALSE),""))</f>
        <v/>
      </c>
      <c r="H150" s="31">
        <f>IF(OR(E150="",G150=""),"",IF(Profil!$B$14="Ja",0,ROUND(E150*IF(F150="",IFERROR(VLOOKUP(D150,Kategorien!$A$5:$E$46,5,FALSE),0),F150)/(100+IF(F150="",IFERROR(VLOOKUP(D150,Kategorien!$A$5:$E$46,5,FALSE),0),F150)),2)))</f>
        <v/>
      </c>
      <c r="I150" s="31">
        <f>IF(H150="","",E150-H150)</f>
        <v/>
      </c>
      <c r="J150" s="31">
        <f>IF(I150="","",IF(G150="Ausgabe",ROUND(I150*IFERROR(VLOOKUP(D150,Kategorien!$A$5:$E$46,4,FALSE),100)/100,2),I150))</f>
        <v/>
      </c>
      <c r="K150" s="32">
        <f>IF(A150="","",MONTH(A150))</f>
        <v/>
      </c>
      <c r="L150" s="31">
        <f>IF(OR(I150="",G150&lt;&gt;"Einnahme"),"",IF(IFERROR(VLOOKUP(D150,Kategorien!$A$5:$E$46,3,FALSE),"Nein")="Ja",I150,""))</f>
        <v/>
      </c>
    </row>
    <row r="151" ht="20" customHeight="1">
      <c r="A151" s="33" t="n"/>
      <c r="B151" s="34" t="n"/>
      <c r="C151" s="34" t="n"/>
      <c r="D151" s="34" t="n"/>
      <c r="E151" s="35" t="n"/>
      <c r="F151" s="36" t="n"/>
      <c r="G151" s="30">
        <f>IF(D151="","",IFERROR(VLOOKUP(D151,Kategorien!$A$5:$E$46,2,FALSE),""))</f>
        <v/>
      </c>
      <c r="H151" s="31">
        <f>IF(OR(E151="",G151=""),"",IF(Profil!$B$14="Ja",0,ROUND(E151*IF(F151="",IFERROR(VLOOKUP(D151,Kategorien!$A$5:$E$46,5,FALSE),0),F151)/(100+IF(F151="",IFERROR(VLOOKUP(D151,Kategorien!$A$5:$E$46,5,FALSE),0),F151)),2)))</f>
        <v/>
      </c>
      <c r="I151" s="31">
        <f>IF(H151="","",E151-H151)</f>
        <v/>
      </c>
      <c r="J151" s="31">
        <f>IF(I151="","",IF(G151="Ausgabe",ROUND(I151*IFERROR(VLOOKUP(D151,Kategorien!$A$5:$E$46,4,FALSE),100)/100,2),I151))</f>
        <v/>
      </c>
      <c r="K151" s="32">
        <f>IF(A151="","",MONTH(A151))</f>
        <v/>
      </c>
      <c r="L151" s="31">
        <f>IF(OR(I151="",G151&lt;&gt;"Einnahme"),"",IF(IFERROR(VLOOKUP(D151,Kategorien!$A$5:$E$46,3,FALSE),"Nein")="Ja",I151,""))</f>
        <v/>
      </c>
    </row>
    <row r="152" ht="20" customHeight="1">
      <c r="A152" s="26" t="n"/>
      <c r="B152" s="27" t="n"/>
      <c r="C152" s="27" t="n"/>
      <c r="D152" s="27" t="n"/>
      <c r="E152" s="28" t="n"/>
      <c r="F152" s="29" t="n"/>
      <c r="G152" s="30">
        <f>IF(D152="","",IFERROR(VLOOKUP(D152,Kategorien!$A$5:$E$46,2,FALSE),""))</f>
        <v/>
      </c>
      <c r="H152" s="31">
        <f>IF(OR(E152="",G152=""),"",IF(Profil!$B$14="Ja",0,ROUND(E152*IF(F152="",IFERROR(VLOOKUP(D152,Kategorien!$A$5:$E$46,5,FALSE),0),F152)/(100+IF(F152="",IFERROR(VLOOKUP(D152,Kategorien!$A$5:$E$46,5,FALSE),0),F152)),2)))</f>
        <v/>
      </c>
      <c r="I152" s="31">
        <f>IF(H152="","",E152-H152)</f>
        <v/>
      </c>
      <c r="J152" s="31">
        <f>IF(I152="","",IF(G152="Ausgabe",ROUND(I152*IFERROR(VLOOKUP(D152,Kategorien!$A$5:$E$46,4,FALSE),100)/100,2),I152))</f>
        <v/>
      </c>
      <c r="K152" s="32">
        <f>IF(A152="","",MONTH(A152))</f>
        <v/>
      </c>
      <c r="L152" s="31">
        <f>IF(OR(I152="",G152&lt;&gt;"Einnahme"),"",IF(IFERROR(VLOOKUP(D152,Kategorien!$A$5:$E$46,3,FALSE),"Nein")="Ja",I152,""))</f>
        <v/>
      </c>
    </row>
    <row r="153" ht="20" customHeight="1">
      <c r="A153" s="33" t="n"/>
      <c r="B153" s="34" t="n"/>
      <c r="C153" s="34" t="n"/>
      <c r="D153" s="34" t="n"/>
      <c r="E153" s="35" t="n"/>
      <c r="F153" s="36" t="n"/>
      <c r="G153" s="30">
        <f>IF(D153="","",IFERROR(VLOOKUP(D153,Kategorien!$A$5:$E$46,2,FALSE),""))</f>
        <v/>
      </c>
      <c r="H153" s="31">
        <f>IF(OR(E153="",G153=""),"",IF(Profil!$B$14="Ja",0,ROUND(E153*IF(F153="",IFERROR(VLOOKUP(D153,Kategorien!$A$5:$E$46,5,FALSE),0),F153)/(100+IF(F153="",IFERROR(VLOOKUP(D153,Kategorien!$A$5:$E$46,5,FALSE),0),F153)),2)))</f>
        <v/>
      </c>
      <c r="I153" s="31">
        <f>IF(H153="","",E153-H153)</f>
        <v/>
      </c>
      <c r="J153" s="31">
        <f>IF(I153="","",IF(G153="Ausgabe",ROUND(I153*IFERROR(VLOOKUP(D153,Kategorien!$A$5:$E$46,4,FALSE),100)/100,2),I153))</f>
        <v/>
      </c>
      <c r="K153" s="32">
        <f>IF(A153="","",MONTH(A153))</f>
        <v/>
      </c>
      <c r="L153" s="31">
        <f>IF(OR(I153="",G153&lt;&gt;"Einnahme"),"",IF(IFERROR(VLOOKUP(D153,Kategorien!$A$5:$E$46,3,FALSE),"Nein")="Ja",I153,""))</f>
        <v/>
      </c>
    </row>
    <row r="154" ht="20" customHeight="1">
      <c r="A154" s="26" t="n"/>
      <c r="B154" s="27" t="n"/>
      <c r="C154" s="27" t="n"/>
      <c r="D154" s="27" t="n"/>
      <c r="E154" s="28" t="n"/>
      <c r="F154" s="29" t="n"/>
      <c r="G154" s="30">
        <f>IF(D154="","",IFERROR(VLOOKUP(D154,Kategorien!$A$5:$E$46,2,FALSE),""))</f>
        <v/>
      </c>
      <c r="H154" s="31">
        <f>IF(OR(E154="",G154=""),"",IF(Profil!$B$14="Ja",0,ROUND(E154*IF(F154="",IFERROR(VLOOKUP(D154,Kategorien!$A$5:$E$46,5,FALSE),0),F154)/(100+IF(F154="",IFERROR(VLOOKUP(D154,Kategorien!$A$5:$E$46,5,FALSE),0),F154)),2)))</f>
        <v/>
      </c>
      <c r="I154" s="31">
        <f>IF(H154="","",E154-H154)</f>
        <v/>
      </c>
      <c r="J154" s="31">
        <f>IF(I154="","",IF(G154="Ausgabe",ROUND(I154*IFERROR(VLOOKUP(D154,Kategorien!$A$5:$E$46,4,FALSE),100)/100,2),I154))</f>
        <v/>
      </c>
      <c r="K154" s="32">
        <f>IF(A154="","",MONTH(A154))</f>
        <v/>
      </c>
      <c r="L154" s="31">
        <f>IF(OR(I154="",G154&lt;&gt;"Einnahme"),"",IF(IFERROR(VLOOKUP(D154,Kategorien!$A$5:$E$46,3,FALSE),"Nein")="Ja",I154,""))</f>
        <v/>
      </c>
    </row>
    <row r="155" ht="20" customHeight="1">
      <c r="A155" s="33" t="n"/>
      <c r="B155" s="34" t="n"/>
      <c r="C155" s="34" t="n"/>
      <c r="D155" s="34" t="n"/>
      <c r="E155" s="35" t="n"/>
      <c r="F155" s="36" t="n"/>
      <c r="G155" s="30">
        <f>IF(D155="","",IFERROR(VLOOKUP(D155,Kategorien!$A$5:$E$46,2,FALSE),""))</f>
        <v/>
      </c>
      <c r="H155" s="31">
        <f>IF(OR(E155="",G155=""),"",IF(Profil!$B$14="Ja",0,ROUND(E155*IF(F155="",IFERROR(VLOOKUP(D155,Kategorien!$A$5:$E$46,5,FALSE),0),F155)/(100+IF(F155="",IFERROR(VLOOKUP(D155,Kategorien!$A$5:$E$46,5,FALSE),0),F155)),2)))</f>
        <v/>
      </c>
      <c r="I155" s="31">
        <f>IF(H155="","",E155-H155)</f>
        <v/>
      </c>
      <c r="J155" s="31">
        <f>IF(I155="","",IF(G155="Ausgabe",ROUND(I155*IFERROR(VLOOKUP(D155,Kategorien!$A$5:$E$46,4,FALSE),100)/100,2),I155))</f>
        <v/>
      </c>
      <c r="K155" s="32">
        <f>IF(A155="","",MONTH(A155))</f>
        <v/>
      </c>
      <c r="L155" s="31">
        <f>IF(OR(I155="",G155&lt;&gt;"Einnahme"),"",IF(IFERROR(VLOOKUP(D155,Kategorien!$A$5:$E$46,3,FALSE),"Nein")="Ja",I155,""))</f>
        <v/>
      </c>
    </row>
    <row r="156" ht="20" customHeight="1">
      <c r="A156" s="26" t="n"/>
      <c r="B156" s="27" t="n"/>
      <c r="C156" s="27" t="n"/>
      <c r="D156" s="27" t="n"/>
      <c r="E156" s="28" t="n"/>
      <c r="F156" s="29" t="n"/>
      <c r="G156" s="30">
        <f>IF(D156="","",IFERROR(VLOOKUP(D156,Kategorien!$A$5:$E$46,2,FALSE),""))</f>
        <v/>
      </c>
      <c r="H156" s="31">
        <f>IF(OR(E156="",G156=""),"",IF(Profil!$B$14="Ja",0,ROUND(E156*IF(F156="",IFERROR(VLOOKUP(D156,Kategorien!$A$5:$E$46,5,FALSE),0),F156)/(100+IF(F156="",IFERROR(VLOOKUP(D156,Kategorien!$A$5:$E$46,5,FALSE),0),F156)),2)))</f>
        <v/>
      </c>
      <c r="I156" s="31">
        <f>IF(H156="","",E156-H156)</f>
        <v/>
      </c>
      <c r="J156" s="31">
        <f>IF(I156="","",IF(G156="Ausgabe",ROUND(I156*IFERROR(VLOOKUP(D156,Kategorien!$A$5:$E$46,4,FALSE),100)/100,2),I156))</f>
        <v/>
      </c>
      <c r="K156" s="32">
        <f>IF(A156="","",MONTH(A156))</f>
        <v/>
      </c>
      <c r="L156" s="31">
        <f>IF(OR(I156="",G156&lt;&gt;"Einnahme"),"",IF(IFERROR(VLOOKUP(D156,Kategorien!$A$5:$E$46,3,FALSE),"Nein")="Ja",I156,""))</f>
        <v/>
      </c>
    </row>
    <row r="157" ht="20" customHeight="1">
      <c r="A157" s="33" t="n"/>
      <c r="B157" s="34" t="n"/>
      <c r="C157" s="34" t="n"/>
      <c r="D157" s="34" t="n"/>
      <c r="E157" s="35" t="n"/>
      <c r="F157" s="36" t="n"/>
      <c r="G157" s="30">
        <f>IF(D157="","",IFERROR(VLOOKUP(D157,Kategorien!$A$5:$E$46,2,FALSE),""))</f>
        <v/>
      </c>
      <c r="H157" s="31">
        <f>IF(OR(E157="",G157=""),"",IF(Profil!$B$14="Ja",0,ROUND(E157*IF(F157="",IFERROR(VLOOKUP(D157,Kategorien!$A$5:$E$46,5,FALSE),0),F157)/(100+IF(F157="",IFERROR(VLOOKUP(D157,Kategorien!$A$5:$E$46,5,FALSE),0),F157)),2)))</f>
        <v/>
      </c>
      <c r="I157" s="31">
        <f>IF(H157="","",E157-H157)</f>
        <v/>
      </c>
      <c r="J157" s="31">
        <f>IF(I157="","",IF(G157="Ausgabe",ROUND(I157*IFERROR(VLOOKUP(D157,Kategorien!$A$5:$E$46,4,FALSE),100)/100,2),I157))</f>
        <v/>
      </c>
      <c r="K157" s="32">
        <f>IF(A157="","",MONTH(A157))</f>
        <v/>
      </c>
      <c r="L157" s="31">
        <f>IF(OR(I157="",G157&lt;&gt;"Einnahme"),"",IF(IFERROR(VLOOKUP(D157,Kategorien!$A$5:$E$46,3,FALSE),"Nein")="Ja",I157,""))</f>
        <v/>
      </c>
    </row>
    <row r="158" ht="20" customHeight="1">
      <c r="A158" s="26" t="n"/>
      <c r="B158" s="27" t="n"/>
      <c r="C158" s="27" t="n"/>
      <c r="D158" s="27" t="n"/>
      <c r="E158" s="28" t="n"/>
      <c r="F158" s="29" t="n"/>
      <c r="G158" s="30">
        <f>IF(D158="","",IFERROR(VLOOKUP(D158,Kategorien!$A$5:$E$46,2,FALSE),""))</f>
        <v/>
      </c>
      <c r="H158" s="31">
        <f>IF(OR(E158="",G158=""),"",IF(Profil!$B$14="Ja",0,ROUND(E158*IF(F158="",IFERROR(VLOOKUP(D158,Kategorien!$A$5:$E$46,5,FALSE),0),F158)/(100+IF(F158="",IFERROR(VLOOKUP(D158,Kategorien!$A$5:$E$46,5,FALSE),0),F158)),2)))</f>
        <v/>
      </c>
      <c r="I158" s="31">
        <f>IF(H158="","",E158-H158)</f>
        <v/>
      </c>
      <c r="J158" s="31">
        <f>IF(I158="","",IF(G158="Ausgabe",ROUND(I158*IFERROR(VLOOKUP(D158,Kategorien!$A$5:$E$46,4,FALSE),100)/100,2),I158))</f>
        <v/>
      </c>
      <c r="K158" s="32">
        <f>IF(A158="","",MONTH(A158))</f>
        <v/>
      </c>
      <c r="L158" s="31">
        <f>IF(OR(I158="",G158&lt;&gt;"Einnahme"),"",IF(IFERROR(VLOOKUP(D158,Kategorien!$A$5:$E$46,3,FALSE),"Nein")="Ja",I158,""))</f>
        <v/>
      </c>
    </row>
    <row r="159" ht="20" customHeight="1">
      <c r="A159" s="33" t="n"/>
      <c r="B159" s="34" t="n"/>
      <c r="C159" s="34" t="n"/>
      <c r="D159" s="34" t="n"/>
      <c r="E159" s="35" t="n"/>
      <c r="F159" s="36" t="n"/>
      <c r="G159" s="30">
        <f>IF(D159="","",IFERROR(VLOOKUP(D159,Kategorien!$A$5:$E$46,2,FALSE),""))</f>
        <v/>
      </c>
      <c r="H159" s="31">
        <f>IF(OR(E159="",G159=""),"",IF(Profil!$B$14="Ja",0,ROUND(E159*IF(F159="",IFERROR(VLOOKUP(D159,Kategorien!$A$5:$E$46,5,FALSE),0),F159)/(100+IF(F159="",IFERROR(VLOOKUP(D159,Kategorien!$A$5:$E$46,5,FALSE),0),F159)),2)))</f>
        <v/>
      </c>
      <c r="I159" s="31">
        <f>IF(H159="","",E159-H159)</f>
        <v/>
      </c>
      <c r="J159" s="31">
        <f>IF(I159="","",IF(G159="Ausgabe",ROUND(I159*IFERROR(VLOOKUP(D159,Kategorien!$A$5:$E$46,4,FALSE),100)/100,2),I159))</f>
        <v/>
      </c>
      <c r="K159" s="32">
        <f>IF(A159="","",MONTH(A159))</f>
        <v/>
      </c>
      <c r="L159" s="31">
        <f>IF(OR(I159="",G159&lt;&gt;"Einnahme"),"",IF(IFERROR(VLOOKUP(D159,Kategorien!$A$5:$E$46,3,FALSE),"Nein")="Ja",I159,""))</f>
        <v/>
      </c>
    </row>
    <row r="160" ht="20" customHeight="1">
      <c r="A160" s="26" t="n"/>
      <c r="B160" s="27" t="n"/>
      <c r="C160" s="27" t="n"/>
      <c r="D160" s="27" t="n"/>
      <c r="E160" s="28" t="n"/>
      <c r="F160" s="29" t="n"/>
      <c r="G160" s="30">
        <f>IF(D160="","",IFERROR(VLOOKUP(D160,Kategorien!$A$5:$E$46,2,FALSE),""))</f>
        <v/>
      </c>
      <c r="H160" s="31">
        <f>IF(OR(E160="",G160=""),"",IF(Profil!$B$14="Ja",0,ROUND(E160*IF(F160="",IFERROR(VLOOKUP(D160,Kategorien!$A$5:$E$46,5,FALSE),0),F160)/(100+IF(F160="",IFERROR(VLOOKUP(D160,Kategorien!$A$5:$E$46,5,FALSE),0),F160)),2)))</f>
        <v/>
      </c>
      <c r="I160" s="31">
        <f>IF(H160="","",E160-H160)</f>
        <v/>
      </c>
      <c r="J160" s="31">
        <f>IF(I160="","",IF(G160="Ausgabe",ROUND(I160*IFERROR(VLOOKUP(D160,Kategorien!$A$5:$E$46,4,FALSE),100)/100,2),I160))</f>
        <v/>
      </c>
      <c r="K160" s="32">
        <f>IF(A160="","",MONTH(A160))</f>
        <v/>
      </c>
      <c r="L160" s="31">
        <f>IF(OR(I160="",G160&lt;&gt;"Einnahme"),"",IF(IFERROR(VLOOKUP(D160,Kategorien!$A$5:$E$46,3,FALSE),"Nein")="Ja",I160,""))</f>
        <v/>
      </c>
    </row>
    <row r="161" ht="20" customHeight="1">
      <c r="A161" s="33" t="n"/>
      <c r="B161" s="34" t="n"/>
      <c r="C161" s="34" t="n"/>
      <c r="D161" s="34" t="n"/>
      <c r="E161" s="35" t="n"/>
      <c r="F161" s="36" t="n"/>
      <c r="G161" s="30">
        <f>IF(D161="","",IFERROR(VLOOKUP(D161,Kategorien!$A$5:$E$46,2,FALSE),""))</f>
        <v/>
      </c>
      <c r="H161" s="31">
        <f>IF(OR(E161="",G161=""),"",IF(Profil!$B$14="Ja",0,ROUND(E161*IF(F161="",IFERROR(VLOOKUP(D161,Kategorien!$A$5:$E$46,5,FALSE),0),F161)/(100+IF(F161="",IFERROR(VLOOKUP(D161,Kategorien!$A$5:$E$46,5,FALSE),0),F161)),2)))</f>
        <v/>
      </c>
      <c r="I161" s="31">
        <f>IF(H161="","",E161-H161)</f>
        <v/>
      </c>
      <c r="J161" s="31">
        <f>IF(I161="","",IF(G161="Ausgabe",ROUND(I161*IFERROR(VLOOKUP(D161,Kategorien!$A$5:$E$46,4,FALSE),100)/100,2),I161))</f>
        <v/>
      </c>
      <c r="K161" s="32">
        <f>IF(A161="","",MONTH(A161))</f>
        <v/>
      </c>
      <c r="L161" s="31">
        <f>IF(OR(I161="",G161&lt;&gt;"Einnahme"),"",IF(IFERROR(VLOOKUP(D161,Kategorien!$A$5:$E$46,3,FALSE),"Nein")="Ja",I161,""))</f>
        <v/>
      </c>
    </row>
    <row r="162" ht="20" customHeight="1">
      <c r="A162" s="26" t="n"/>
      <c r="B162" s="27" t="n"/>
      <c r="C162" s="27" t="n"/>
      <c r="D162" s="27" t="n"/>
      <c r="E162" s="28" t="n"/>
      <c r="F162" s="29" t="n"/>
      <c r="G162" s="30">
        <f>IF(D162="","",IFERROR(VLOOKUP(D162,Kategorien!$A$5:$E$46,2,FALSE),""))</f>
        <v/>
      </c>
      <c r="H162" s="31">
        <f>IF(OR(E162="",G162=""),"",IF(Profil!$B$14="Ja",0,ROUND(E162*IF(F162="",IFERROR(VLOOKUP(D162,Kategorien!$A$5:$E$46,5,FALSE),0),F162)/(100+IF(F162="",IFERROR(VLOOKUP(D162,Kategorien!$A$5:$E$46,5,FALSE),0),F162)),2)))</f>
        <v/>
      </c>
      <c r="I162" s="31">
        <f>IF(H162="","",E162-H162)</f>
        <v/>
      </c>
      <c r="J162" s="31">
        <f>IF(I162="","",IF(G162="Ausgabe",ROUND(I162*IFERROR(VLOOKUP(D162,Kategorien!$A$5:$E$46,4,FALSE),100)/100,2),I162))</f>
        <v/>
      </c>
      <c r="K162" s="32">
        <f>IF(A162="","",MONTH(A162))</f>
        <v/>
      </c>
      <c r="L162" s="31">
        <f>IF(OR(I162="",G162&lt;&gt;"Einnahme"),"",IF(IFERROR(VLOOKUP(D162,Kategorien!$A$5:$E$46,3,FALSE),"Nein")="Ja",I162,""))</f>
        <v/>
      </c>
    </row>
    <row r="163" ht="20" customHeight="1">
      <c r="A163" s="33" t="n"/>
      <c r="B163" s="34" t="n"/>
      <c r="C163" s="34" t="n"/>
      <c r="D163" s="34" t="n"/>
      <c r="E163" s="35" t="n"/>
      <c r="F163" s="36" t="n"/>
      <c r="G163" s="30">
        <f>IF(D163="","",IFERROR(VLOOKUP(D163,Kategorien!$A$5:$E$46,2,FALSE),""))</f>
        <v/>
      </c>
      <c r="H163" s="31">
        <f>IF(OR(E163="",G163=""),"",IF(Profil!$B$14="Ja",0,ROUND(E163*IF(F163="",IFERROR(VLOOKUP(D163,Kategorien!$A$5:$E$46,5,FALSE),0),F163)/(100+IF(F163="",IFERROR(VLOOKUP(D163,Kategorien!$A$5:$E$46,5,FALSE),0),F163)),2)))</f>
        <v/>
      </c>
      <c r="I163" s="31">
        <f>IF(H163="","",E163-H163)</f>
        <v/>
      </c>
      <c r="J163" s="31">
        <f>IF(I163="","",IF(G163="Ausgabe",ROUND(I163*IFERROR(VLOOKUP(D163,Kategorien!$A$5:$E$46,4,FALSE),100)/100,2),I163))</f>
        <v/>
      </c>
      <c r="K163" s="32">
        <f>IF(A163="","",MONTH(A163))</f>
        <v/>
      </c>
      <c r="L163" s="31">
        <f>IF(OR(I163="",G163&lt;&gt;"Einnahme"),"",IF(IFERROR(VLOOKUP(D163,Kategorien!$A$5:$E$46,3,FALSE),"Nein")="Ja",I163,""))</f>
        <v/>
      </c>
    </row>
    <row r="164" ht="20" customHeight="1">
      <c r="A164" s="26" t="n"/>
      <c r="B164" s="27" t="n"/>
      <c r="C164" s="27" t="n"/>
      <c r="D164" s="27" t="n"/>
      <c r="E164" s="28" t="n"/>
      <c r="F164" s="29" t="n"/>
      <c r="G164" s="30">
        <f>IF(D164="","",IFERROR(VLOOKUP(D164,Kategorien!$A$5:$E$46,2,FALSE),""))</f>
        <v/>
      </c>
      <c r="H164" s="31">
        <f>IF(OR(E164="",G164=""),"",IF(Profil!$B$14="Ja",0,ROUND(E164*IF(F164="",IFERROR(VLOOKUP(D164,Kategorien!$A$5:$E$46,5,FALSE),0),F164)/(100+IF(F164="",IFERROR(VLOOKUP(D164,Kategorien!$A$5:$E$46,5,FALSE),0),F164)),2)))</f>
        <v/>
      </c>
      <c r="I164" s="31">
        <f>IF(H164="","",E164-H164)</f>
        <v/>
      </c>
      <c r="J164" s="31">
        <f>IF(I164="","",IF(G164="Ausgabe",ROUND(I164*IFERROR(VLOOKUP(D164,Kategorien!$A$5:$E$46,4,FALSE),100)/100,2),I164))</f>
        <v/>
      </c>
      <c r="K164" s="32">
        <f>IF(A164="","",MONTH(A164))</f>
        <v/>
      </c>
      <c r="L164" s="31">
        <f>IF(OR(I164="",G164&lt;&gt;"Einnahme"),"",IF(IFERROR(VLOOKUP(D164,Kategorien!$A$5:$E$46,3,FALSE),"Nein")="Ja",I164,""))</f>
        <v/>
      </c>
    </row>
    <row r="165" ht="20" customHeight="1">
      <c r="A165" s="33" t="n"/>
      <c r="B165" s="34" t="n"/>
      <c r="C165" s="34" t="n"/>
      <c r="D165" s="34" t="n"/>
      <c r="E165" s="35" t="n"/>
      <c r="F165" s="36" t="n"/>
      <c r="G165" s="30">
        <f>IF(D165="","",IFERROR(VLOOKUP(D165,Kategorien!$A$5:$E$46,2,FALSE),""))</f>
        <v/>
      </c>
      <c r="H165" s="31">
        <f>IF(OR(E165="",G165=""),"",IF(Profil!$B$14="Ja",0,ROUND(E165*IF(F165="",IFERROR(VLOOKUP(D165,Kategorien!$A$5:$E$46,5,FALSE),0),F165)/(100+IF(F165="",IFERROR(VLOOKUP(D165,Kategorien!$A$5:$E$46,5,FALSE),0),F165)),2)))</f>
        <v/>
      </c>
      <c r="I165" s="31">
        <f>IF(H165="","",E165-H165)</f>
        <v/>
      </c>
      <c r="J165" s="31">
        <f>IF(I165="","",IF(G165="Ausgabe",ROUND(I165*IFERROR(VLOOKUP(D165,Kategorien!$A$5:$E$46,4,FALSE),100)/100,2),I165))</f>
        <v/>
      </c>
      <c r="K165" s="32">
        <f>IF(A165="","",MONTH(A165))</f>
        <v/>
      </c>
      <c r="L165" s="31">
        <f>IF(OR(I165="",G165&lt;&gt;"Einnahme"),"",IF(IFERROR(VLOOKUP(D165,Kategorien!$A$5:$E$46,3,FALSE),"Nein")="Ja",I165,""))</f>
        <v/>
      </c>
    </row>
    <row r="166" ht="20" customHeight="1">
      <c r="A166" s="26" t="n"/>
      <c r="B166" s="27" t="n"/>
      <c r="C166" s="27" t="n"/>
      <c r="D166" s="27" t="n"/>
      <c r="E166" s="28" t="n"/>
      <c r="F166" s="29" t="n"/>
      <c r="G166" s="30">
        <f>IF(D166="","",IFERROR(VLOOKUP(D166,Kategorien!$A$5:$E$46,2,FALSE),""))</f>
        <v/>
      </c>
      <c r="H166" s="31">
        <f>IF(OR(E166="",G166=""),"",IF(Profil!$B$14="Ja",0,ROUND(E166*IF(F166="",IFERROR(VLOOKUP(D166,Kategorien!$A$5:$E$46,5,FALSE),0),F166)/(100+IF(F166="",IFERROR(VLOOKUP(D166,Kategorien!$A$5:$E$46,5,FALSE),0),F166)),2)))</f>
        <v/>
      </c>
      <c r="I166" s="31">
        <f>IF(H166="","",E166-H166)</f>
        <v/>
      </c>
      <c r="J166" s="31">
        <f>IF(I166="","",IF(G166="Ausgabe",ROUND(I166*IFERROR(VLOOKUP(D166,Kategorien!$A$5:$E$46,4,FALSE),100)/100,2),I166))</f>
        <v/>
      </c>
      <c r="K166" s="32">
        <f>IF(A166="","",MONTH(A166))</f>
        <v/>
      </c>
      <c r="L166" s="31">
        <f>IF(OR(I166="",G166&lt;&gt;"Einnahme"),"",IF(IFERROR(VLOOKUP(D166,Kategorien!$A$5:$E$46,3,FALSE),"Nein")="Ja",I166,""))</f>
        <v/>
      </c>
    </row>
    <row r="167" ht="20" customHeight="1">
      <c r="A167" s="33" t="n"/>
      <c r="B167" s="34" t="n"/>
      <c r="C167" s="34" t="n"/>
      <c r="D167" s="34" t="n"/>
      <c r="E167" s="35" t="n"/>
      <c r="F167" s="36" t="n"/>
      <c r="G167" s="30">
        <f>IF(D167="","",IFERROR(VLOOKUP(D167,Kategorien!$A$5:$E$46,2,FALSE),""))</f>
        <v/>
      </c>
      <c r="H167" s="31">
        <f>IF(OR(E167="",G167=""),"",IF(Profil!$B$14="Ja",0,ROUND(E167*IF(F167="",IFERROR(VLOOKUP(D167,Kategorien!$A$5:$E$46,5,FALSE),0),F167)/(100+IF(F167="",IFERROR(VLOOKUP(D167,Kategorien!$A$5:$E$46,5,FALSE),0),F167)),2)))</f>
        <v/>
      </c>
      <c r="I167" s="31">
        <f>IF(H167="","",E167-H167)</f>
        <v/>
      </c>
      <c r="J167" s="31">
        <f>IF(I167="","",IF(G167="Ausgabe",ROUND(I167*IFERROR(VLOOKUP(D167,Kategorien!$A$5:$E$46,4,FALSE),100)/100,2),I167))</f>
        <v/>
      </c>
      <c r="K167" s="32">
        <f>IF(A167="","",MONTH(A167))</f>
        <v/>
      </c>
      <c r="L167" s="31">
        <f>IF(OR(I167="",G167&lt;&gt;"Einnahme"),"",IF(IFERROR(VLOOKUP(D167,Kategorien!$A$5:$E$46,3,FALSE),"Nein")="Ja",I167,""))</f>
        <v/>
      </c>
    </row>
    <row r="168" ht="20" customHeight="1">
      <c r="A168" s="26" t="n"/>
      <c r="B168" s="27" t="n"/>
      <c r="C168" s="27" t="n"/>
      <c r="D168" s="27" t="n"/>
      <c r="E168" s="28" t="n"/>
      <c r="F168" s="29" t="n"/>
      <c r="G168" s="30">
        <f>IF(D168="","",IFERROR(VLOOKUP(D168,Kategorien!$A$5:$E$46,2,FALSE),""))</f>
        <v/>
      </c>
      <c r="H168" s="31">
        <f>IF(OR(E168="",G168=""),"",IF(Profil!$B$14="Ja",0,ROUND(E168*IF(F168="",IFERROR(VLOOKUP(D168,Kategorien!$A$5:$E$46,5,FALSE),0),F168)/(100+IF(F168="",IFERROR(VLOOKUP(D168,Kategorien!$A$5:$E$46,5,FALSE),0),F168)),2)))</f>
        <v/>
      </c>
      <c r="I168" s="31">
        <f>IF(H168="","",E168-H168)</f>
        <v/>
      </c>
      <c r="J168" s="31">
        <f>IF(I168="","",IF(G168="Ausgabe",ROUND(I168*IFERROR(VLOOKUP(D168,Kategorien!$A$5:$E$46,4,FALSE),100)/100,2),I168))</f>
        <v/>
      </c>
      <c r="K168" s="32">
        <f>IF(A168="","",MONTH(A168))</f>
        <v/>
      </c>
      <c r="L168" s="31">
        <f>IF(OR(I168="",G168&lt;&gt;"Einnahme"),"",IF(IFERROR(VLOOKUP(D168,Kategorien!$A$5:$E$46,3,FALSE),"Nein")="Ja",I168,""))</f>
        <v/>
      </c>
    </row>
    <row r="169" ht="20" customHeight="1">
      <c r="A169" s="33" t="n"/>
      <c r="B169" s="34" t="n"/>
      <c r="C169" s="34" t="n"/>
      <c r="D169" s="34" t="n"/>
      <c r="E169" s="35" t="n"/>
      <c r="F169" s="36" t="n"/>
      <c r="G169" s="30">
        <f>IF(D169="","",IFERROR(VLOOKUP(D169,Kategorien!$A$5:$E$46,2,FALSE),""))</f>
        <v/>
      </c>
      <c r="H169" s="31">
        <f>IF(OR(E169="",G169=""),"",IF(Profil!$B$14="Ja",0,ROUND(E169*IF(F169="",IFERROR(VLOOKUP(D169,Kategorien!$A$5:$E$46,5,FALSE),0),F169)/(100+IF(F169="",IFERROR(VLOOKUP(D169,Kategorien!$A$5:$E$46,5,FALSE),0),F169)),2)))</f>
        <v/>
      </c>
      <c r="I169" s="31">
        <f>IF(H169="","",E169-H169)</f>
        <v/>
      </c>
      <c r="J169" s="31">
        <f>IF(I169="","",IF(G169="Ausgabe",ROUND(I169*IFERROR(VLOOKUP(D169,Kategorien!$A$5:$E$46,4,FALSE),100)/100,2),I169))</f>
        <v/>
      </c>
      <c r="K169" s="32">
        <f>IF(A169="","",MONTH(A169))</f>
        <v/>
      </c>
      <c r="L169" s="31">
        <f>IF(OR(I169="",G169&lt;&gt;"Einnahme"),"",IF(IFERROR(VLOOKUP(D169,Kategorien!$A$5:$E$46,3,FALSE),"Nein")="Ja",I169,""))</f>
        <v/>
      </c>
    </row>
    <row r="170" ht="20" customHeight="1">
      <c r="A170" s="26" t="n"/>
      <c r="B170" s="27" t="n"/>
      <c r="C170" s="27" t="n"/>
      <c r="D170" s="27" t="n"/>
      <c r="E170" s="28" t="n"/>
      <c r="F170" s="29" t="n"/>
      <c r="G170" s="30">
        <f>IF(D170="","",IFERROR(VLOOKUP(D170,Kategorien!$A$5:$E$46,2,FALSE),""))</f>
        <v/>
      </c>
      <c r="H170" s="31">
        <f>IF(OR(E170="",G170=""),"",IF(Profil!$B$14="Ja",0,ROUND(E170*IF(F170="",IFERROR(VLOOKUP(D170,Kategorien!$A$5:$E$46,5,FALSE),0),F170)/(100+IF(F170="",IFERROR(VLOOKUP(D170,Kategorien!$A$5:$E$46,5,FALSE),0),F170)),2)))</f>
        <v/>
      </c>
      <c r="I170" s="31">
        <f>IF(H170="","",E170-H170)</f>
        <v/>
      </c>
      <c r="J170" s="31">
        <f>IF(I170="","",IF(G170="Ausgabe",ROUND(I170*IFERROR(VLOOKUP(D170,Kategorien!$A$5:$E$46,4,FALSE),100)/100,2),I170))</f>
        <v/>
      </c>
      <c r="K170" s="32">
        <f>IF(A170="","",MONTH(A170))</f>
        <v/>
      </c>
      <c r="L170" s="31">
        <f>IF(OR(I170="",G170&lt;&gt;"Einnahme"),"",IF(IFERROR(VLOOKUP(D170,Kategorien!$A$5:$E$46,3,FALSE),"Nein")="Ja",I170,""))</f>
        <v/>
      </c>
    </row>
    <row r="171" ht="20" customHeight="1">
      <c r="A171" s="33" t="n"/>
      <c r="B171" s="34" t="n"/>
      <c r="C171" s="34" t="n"/>
      <c r="D171" s="34" t="n"/>
      <c r="E171" s="35" t="n"/>
      <c r="F171" s="36" t="n"/>
      <c r="G171" s="30">
        <f>IF(D171="","",IFERROR(VLOOKUP(D171,Kategorien!$A$5:$E$46,2,FALSE),""))</f>
        <v/>
      </c>
      <c r="H171" s="31">
        <f>IF(OR(E171="",G171=""),"",IF(Profil!$B$14="Ja",0,ROUND(E171*IF(F171="",IFERROR(VLOOKUP(D171,Kategorien!$A$5:$E$46,5,FALSE),0),F171)/(100+IF(F171="",IFERROR(VLOOKUP(D171,Kategorien!$A$5:$E$46,5,FALSE),0),F171)),2)))</f>
        <v/>
      </c>
      <c r="I171" s="31">
        <f>IF(H171="","",E171-H171)</f>
        <v/>
      </c>
      <c r="J171" s="31">
        <f>IF(I171="","",IF(G171="Ausgabe",ROUND(I171*IFERROR(VLOOKUP(D171,Kategorien!$A$5:$E$46,4,FALSE),100)/100,2),I171))</f>
        <v/>
      </c>
      <c r="K171" s="32">
        <f>IF(A171="","",MONTH(A171))</f>
        <v/>
      </c>
      <c r="L171" s="31">
        <f>IF(OR(I171="",G171&lt;&gt;"Einnahme"),"",IF(IFERROR(VLOOKUP(D171,Kategorien!$A$5:$E$46,3,FALSE),"Nein")="Ja",I171,""))</f>
        <v/>
      </c>
    </row>
    <row r="172" ht="20" customHeight="1">
      <c r="A172" s="26" t="n"/>
      <c r="B172" s="27" t="n"/>
      <c r="C172" s="27" t="n"/>
      <c r="D172" s="27" t="n"/>
      <c r="E172" s="28" t="n"/>
      <c r="F172" s="29" t="n"/>
      <c r="G172" s="30">
        <f>IF(D172="","",IFERROR(VLOOKUP(D172,Kategorien!$A$5:$E$46,2,FALSE),""))</f>
        <v/>
      </c>
      <c r="H172" s="31">
        <f>IF(OR(E172="",G172=""),"",IF(Profil!$B$14="Ja",0,ROUND(E172*IF(F172="",IFERROR(VLOOKUP(D172,Kategorien!$A$5:$E$46,5,FALSE),0),F172)/(100+IF(F172="",IFERROR(VLOOKUP(D172,Kategorien!$A$5:$E$46,5,FALSE),0),F172)),2)))</f>
        <v/>
      </c>
      <c r="I172" s="31">
        <f>IF(H172="","",E172-H172)</f>
        <v/>
      </c>
      <c r="J172" s="31">
        <f>IF(I172="","",IF(G172="Ausgabe",ROUND(I172*IFERROR(VLOOKUP(D172,Kategorien!$A$5:$E$46,4,FALSE),100)/100,2),I172))</f>
        <v/>
      </c>
      <c r="K172" s="32">
        <f>IF(A172="","",MONTH(A172))</f>
        <v/>
      </c>
      <c r="L172" s="31">
        <f>IF(OR(I172="",G172&lt;&gt;"Einnahme"),"",IF(IFERROR(VLOOKUP(D172,Kategorien!$A$5:$E$46,3,FALSE),"Nein")="Ja",I172,""))</f>
        <v/>
      </c>
    </row>
    <row r="173" ht="20" customHeight="1">
      <c r="A173" s="33" t="n"/>
      <c r="B173" s="34" t="n"/>
      <c r="C173" s="34" t="n"/>
      <c r="D173" s="34" t="n"/>
      <c r="E173" s="35" t="n"/>
      <c r="F173" s="36" t="n"/>
      <c r="G173" s="30">
        <f>IF(D173="","",IFERROR(VLOOKUP(D173,Kategorien!$A$5:$E$46,2,FALSE),""))</f>
        <v/>
      </c>
      <c r="H173" s="31">
        <f>IF(OR(E173="",G173=""),"",IF(Profil!$B$14="Ja",0,ROUND(E173*IF(F173="",IFERROR(VLOOKUP(D173,Kategorien!$A$5:$E$46,5,FALSE),0),F173)/(100+IF(F173="",IFERROR(VLOOKUP(D173,Kategorien!$A$5:$E$46,5,FALSE),0),F173)),2)))</f>
        <v/>
      </c>
      <c r="I173" s="31">
        <f>IF(H173="","",E173-H173)</f>
        <v/>
      </c>
      <c r="J173" s="31">
        <f>IF(I173="","",IF(G173="Ausgabe",ROUND(I173*IFERROR(VLOOKUP(D173,Kategorien!$A$5:$E$46,4,FALSE),100)/100,2),I173))</f>
        <v/>
      </c>
      <c r="K173" s="32">
        <f>IF(A173="","",MONTH(A173))</f>
        <v/>
      </c>
      <c r="L173" s="31">
        <f>IF(OR(I173="",G173&lt;&gt;"Einnahme"),"",IF(IFERROR(VLOOKUP(D173,Kategorien!$A$5:$E$46,3,FALSE),"Nein")="Ja",I173,""))</f>
        <v/>
      </c>
    </row>
    <row r="174" ht="20" customHeight="1">
      <c r="A174" s="26" t="n"/>
      <c r="B174" s="27" t="n"/>
      <c r="C174" s="27" t="n"/>
      <c r="D174" s="27" t="n"/>
      <c r="E174" s="28" t="n"/>
      <c r="F174" s="29" t="n"/>
      <c r="G174" s="30">
        <f>IF(D174="","",IFERROR(VLOOKUP(D174,Kategorien!$A$5:$E$46,2,FALSE),""))</f>
        <v/>
      </c>
      <c r="H174" s="31">
        <f>IF(OR(E174="",G174=""),"",IF(Profil!$B$14="Ja",0,ROUND(E174*IF(F174="",IFERROR(VLOOKUP(D174,Kategorien!$A$5:$E$46,5,FALSE),0),F174)/(100+IF(F174="",IFERROR(VLOOKUP(D174,Kategorien!$A$5:$E$46,5,FALSE),0),F174)),2)))</f>
        <v/>
      </c>
      <c r="I174" s="31">
        <f>IF(H174="","",E174-H174)</f>
        <v/>
      </c>
      <c r="J174" s="31">
        <f>IF(I174="","",IF(G174="Ausgabe",ROUND(I174*IFERROR(VLOOKUP(D174,Kategorien!$A$5:$E$46,4,FALSE),100)/100,2),I174))</f>
        <v/>
      </c>
      <c r="K174" s="32">
        <f>IF(A174="","",MONTH(A174))</f>
        <v/>
      </c>
      <c r="L174" s="31">
        <f>IF(OR(I174="",G174&lt;&gt;"Einnahme"),"",IF(IFERROR(VLOOKUP(D174,Kategorien!$A$5:$E$46,3,FALSE),"Nein")="Ja",I174,""))</f>
        <v/>
      </c>
    </row>
    <row r="175" ht="20" customHeight="1">
      <c r="A175" s="33" t="n"/>
      <c r="B175" s="34" t="n"/>
      <c r="C175" s="34" t="n"/>
      <c r="D175" s="34" t="n"/>
      <c r="E175" s="35" t="n"/>
      <c r="F175" s="36" t="n"/>
      <c r="G175" s="30">
        <f>IF(D175="","",IFERROR(VLOOKUP(D175,Kategorien!$A$5:$E$46,2,FALSE),""))</f>
        <v/>
      </c>
      <c r="H175" s="31">
        <f>IF(OR(E175="",G175=""),"",IF(Profil!$B$14="Ja",0,ROUND(E175*IF(F175="",IFERROR(VLOOKUP(D175,Kategorien!$A$5:$E$46,5,FALSE),0),F175)/(100+IF(F175="",IFERROR(VLOOKUP(D175,Kategorien!$A$5:$E$46,5,FALSE),0),F175)),2)))</f>
        <v/>
      </c>
      <c r="I175" s="31">
        <f>IF(H175="","",E175-H175)</f>
        <v/>
      </c>
      <c r="J175" s="31">
        <f>IF(I175="","",IF(G175="Ausgabe",ROUND(I175*IFERROR(VLOOKUP(D175,Kategorien!$A$5:$E$46,4,FALSE),100)/100,2),I175))</f>
        <v/>
      </c>
      <c r="K175" s="32">
        <f>IF(A175="","",MONTH(A175))</f>
        <v/>
      </c>
      <c r="L175" s="31">
        <f>IF(OR(I175="",G175&lt;&gt;"Einnahme"),"",IF(IFERROR(VLOOKUP(D175,Kategorien!$A$5:$E$46,3,FALSE),"Nein")="Ja",I175,""))</f>
        <v/>
      </c>
    </row>
    <row r="176" ht="20" customHeight="1">
      <c r="A176" s="26" t="n"/>
      <c r="B176" s="27" t="n"/>
      <c r="C176" s="27" t="n"/>
      <c r="D176" s="27" t="n"/>
      <c r="E176" s="28" t="n"/>
      <c r="F176" s="29" t="n"/>
      <c r="G176" s="30">
        <f>IF(D176="","",IFERROR(VLOOKUP(D176,Kategorien!$A$5:$E$46,2,FALSE),""))</f>
        <v/>
      </c>
      <c r="H176" s="31">
        <f>IF(OR(E176="",G176=""),"",IF(Profil!$B$14="Ja",0,ROUND(E176*IF(F176="",IFERROR(VLOOKUP(D176,Kategorien!$A$5:$E$46,5,FALSE),0),F176)/(100+IF(F176="",IFERROR(VLOOKUP(D176,Kategorien!$A$5:$E$46,5,FALSE),0),F176)),2)))</f>
        <v/>
      </c>
      <c r="I176" s="31">
        <f>IF(H176="","",E176-H176)</f>
        <v/>
      </c>
      <c r="J176" s="31">
        <f>IF(I176="","",IF(G176="Ausgabe",ROUND(I176*IFERROR(VLOOKUP(D176,Kategorien!$A$5:$E$46,4,FALSE),100)/100,2),I176))</f>
        <v/>
      </c>
      <c r="K176" s="32">
        <f>IF(A176="","",MONTH(A176))</f>
        <v/>
      </c>
      <c r="L176" s="31">
        <f>IF(OR(I176="",G176&lt;&gt;"Einnahme"),"",IF(IFERROR(VLOOKUP(D176,Kategorien!$A$5:$E$46,3,FALSE),"Nein")="Ja",I176,""))</f>
        <v/>
      </c>
    </row>
    <row r="177" ht="20" customHeight="1">
      <c r="A177" s="33" t="n"/>
      <c r="B177" s="34" t="n"/>
      <c r="C177" s="34" t="n"/>
      <c r="D177" s="34" t="n"/>
      <c r="E177" s="35" t="n"/>
      <c r="F177" s="36" t="n"/>
      <c r="G177" s="30">
        <f>IF(D177="","",IFERROR(VLOOKUP(D177,Kategorien!$A$5:$E$46,2,FALSE),""))</f>
        <v/>
      </c>
      <c r="H177" s="31">
        <f>IF(OR(E177="",G177=""),"",IF(Profil!$B$14="Ja",0,ROUND(E177*IF(F177="",IFERROR(VLOOKUP(D177,Kategorien!$A$5:$E$46,5,FALSE),0),F177)/(100+IF(F177="",IFERROR(VLOOKUP(D177,Kategorien!$A$5:$E$46,5,FALSE),0),F177)),2)))</f>
        <v/>
      </c>
      <c r="I177" s="31">
        <f>IF(H177="","",E177-H177)</f>
        <v/>
      </c>
      <c r="J177" s="31">
        <f>IF(I177="","",IF(G177="Ausgabe",ROUND(I177*IFERROR(VLOOKUP(D177,Kategorien!$A$5:$E$46,4,FALSE),100)/100,2),I177))</f>
        <v/>
      </c>
      <c r="K177" s="32">
        <f>IF(A177="","",MONTH(A177))</f>
        <v/>
      </c>
      <c r="L177" s="31">
        <f>IF(OR(I177="",G177&lt;&gt;"Einnahme"),"",IF(IFERROR(VLOOKUP(D177,Kategorien!$A$5:$E$46,3,FALSE),"Nein")="Ja",I177,""))</f>
        <v/>
      </c>
    </row>
    <row r="178" ht="20" customHeight="1">
      <c r="A178" s="26" t="n"/>
      <c r="B178" s="27" t="n"/>
      <c r="C178" s="27" t="n"/>
      <c r="D178" s="27" t="n"/>
      <c r="E178" s="28" t="n"/>
      <c r="F178" s="29" t="n"/>
      <c r="G178" s="30">
        <f>IF(D178="","",IFERROR(VLOOKUP(D178,Kategorien!$A$5:$E$46,2,FALSE),""))</f>
        <v/>
      </c>
      <c r="H178" s="31">
        <f>IF(OR(E178="",G178=""),"",IF(Profil!$B$14="Ja",0,ROUND(E178*IF(F178="",IFERROR(VLOOKUP(D178,Kategorien!$A$5:$E$46,5,FALSE),0),F178)/(100+IF(F178="",IFERROR(VLOOKUP(D178,Kategorien!$A$5:$E$46,5,FALSE),0),F178)),2)))</f>
        <v/>
      </c>
      <c r="I178" s="31">
        <f>IF(H178="","",E178-H178)</f>
        <v/>
      </c>
      <c r="J178" s="31">
        <f>IF(I178="","",IF(G178="Ausgabe",ROUND(I178*IFERROR(VLOOKUP(D178,Kategorien!$A$5:$E$46,4,FALSE),100)/100,2),I178))</f>
        <v/>
      </c>
      <c r="K178" s="32">
        <f>IF(A178="","",MONTH(A178))</f>
        <v/>
      </c>
      <c r="L178" s="31">
        <f>IF(OR(I178="",G178&lt;&gt;"Einnahme"),"",IF(IFERROR(VLOOKUP(D178,Kategorien!$A$5:$E$46,3,FALSE),"Nein")="Ja",I178,""))</f>
        <v/>
      </c>
    </row>
    <row r="179" ht="20" customHeight="1">
      <c r="A179" s="33" t="n"/>
      <c r="B179" s="34" t="n"/>
      <c r="C179" s="34" t="n"/>
      <c r="D179" s="34" t="n"/>
      <c r="E179" s="35" t="n"/>
      <c r="F179" s="36" t="n"/>
      <c r="G179" s="30">
        <f>IF(D179="","",IFERROR(VLOOKUP(D179,Kategorien!$A$5:$E$46,2,FALSE),""))</f>
        <v/>
      </c>
      <c r="H179" s="31">
        <f>IF(OR(E179="",G179=""),"",IF(Profil!$B$14="Ja",0,ROUND(E179*IF(F179="",IFERROR(VLOOKUP(D179,Kategorien!$A$5:$E$46,5,FALSE),0),F179)/(100+IF(F179="",IFERROR(VLOOKUP(D179,Kategorien!$A$5:$E$46,5,FALSE),0),F179)),2)))</f>
        <v/>
      </c>
      <c r="I179" s="31">
        <f>IF(H179="","",E179-H179)</f>
        <v/>
      </c>
      <c r="J179" s="31">
        <f>IF(I179="","",IF(G179="Ausgabe",ROUND(I179*IFERROR(VLOOKUP(D179,Kategorien!$A$5:$E$46,4,FALSE),100)/100,2),I179))</f>
        <v/>
      </c>
      <c r="K179" s="32">
        <f>IF(A179="","",MONTH(A179))</f>
        <v/>
      </c>
      <c r="L179" s="31">
        <f>IF(OR(I179="",G179&lt;&gt;"Einnahme"),"",IF(IFERROR(VLOOKUP(D179,Kategorien!$A$5:$E$46,3,FALSE),"Nein")="Ja",I179,""))</f>
        <v/>
      </c>
    </row>
    <row r="180" ht="20" customHeight="1">
      <c r="A180" s="26" t="n"/>
      <c r="B180" s="27" t="n"/>
      <c r="C180" s="27" t="n"/>
      <c r="D180" s="27" t="n"/>
      <c r="E180" s="28" t="n"/>
      <c r="F180" s="29" t="n"/>
      <c r="G180" s="30">
        <f>IF(D180="","",IFERROR(VLOOKUP(D180,Kategorien!$A$5:$E$46,2,FALSE),""))</f>
        <v/>
      </c>
      <c r="H180" s="31">
        <f>IF(OR(E180="",G180=""),"",IF(Profil!$B$14="Ja",0,ROUND(E180*IF(F180="",IFERROR(VLOOKUP(D180,Kategorien!$A$5:$E$46,5,FALSE),0),F180)/(100+IF(F180="",IFERROR(VLOOKUP(D180,Kategorien!$A$5:$E$46,5,FALSE),0),F180)),2)))</f>
        <v/>
      </c>
      <c r="I180" s="31">
        <f>IF(H180="","",E180-H180)</f>
        <v/>
      </c>
      <c r="J180" s="31">
        <f>IF(I180="","",IF(G180="Ausgabe",ROUND(I180*IFERROR(VLOOKUP(D180,Kategorien!$A$5:$E$46,4,FALSE),100)/100,2),I180))</f>
        <v/>
      </c>
      <c r="K180" s="32">
        <f>IF(A180="","",MONTH(A180))</f>
        <v/>
      </c>
      <c r="L180" s="31">
        <f>IF(OR(I180="",G180&lt;&gt;"Einnahme"),"",IF(IFERROR(VLOOKUP(D180,Kategorien!$A$5:$E$46,3,FALSE),"Nein")="Ja",I180,""))</f>
        <v/>
      </c>
    </row>
    <row r="181" ht="20" customHeight="1">
      <c r="A181" s="33" t="n"/>
      <c r="B181" s="34" t="n"/>
      <c r="C181" s="34" t="n"/>
      <c r="D181" s="34" t="n"/>
      <c r="E181" s="35" t="n"/>
      <c r="F181" s="36" t="n"/>
      <c r="G181" s="30">
        <f>IF(D181="","",IFERROR(VLOOKUP(D181,Kategorien!$A$5:$E$46,2,FALSE),""))</f>
        <v/>
      </c>
      <c r="H181" s="31">
        <f>IF(OR(E181="",G181=""),"",IF(Profil!$B$14="Ja",0,ROUND(E181*IF(F181="",IFERROR(VLOOKUP(D181,Kategorien!$A$5:$E$46,5,FALSE),0),F181)/(100+IF(F181="",IFERROR(VLOOKUP(D181,Kategorien!$A$5:$E$46,5,FALSE),0),F181)),2)))</f>
        <v/>
      </c>
      <c r="I181" s="31">
        <f>IF(H181="","",E181-H181)</f>
        <v/>
      </c>
      <c r="J181" s="31">
        <f>IF(I181="","",IF(G181="Ausgabe",ROUND(I181*IFERROR(VLOOKUP(D181,Kategorien!$A$5:$E$46,4,FALSE),100)/100,2),I181))</f>
        <v/>
      </c>
      <c r="K181" s="32">
        <f>IF(A181="","",MONTH(A181))</f>
        <v/>
      </c>
      <c r="L181" s="31">
        <f>IF(OR(I181="",G181&lt;&gt;"Einnahme"),"",IF(IFERROR(VLOOKUP(D181,Kategorien!$A$5:$E$46,3,FALSE),"Nein")="Ja",I181,""))</f>
        <v/>
      </c>
    </row>
    <row r="182" ht="20" customHeight="1">
      <c r="A182" s="26" t="n"/>
      <c r="B182" s="27" t="n"/>
      <c r="C182" s="27" t="n"/>
      <c r="D182" s="27" t="n"/>
      <c r="E182" s="28" t="n"/>
      <c r="F182" s="29" t="n"/>
      <c r="G182" s="30">
        <f>IF(D182="","",IFERROR(VLOOKUP(D182,Kategorien!$A$5:$E$46,2,FALSE),""))</f>
        <v/>
      </c>
      <c r="H182" s="31">
        <f>IF(OR(E182="",G182=""),"",IF(Profil!$B$14="Ja",0,ROUND(E182*IF(F182="",IFERROR(VLOOKUP(D182,Kategorien!$A$5:$E$46,5,FALSE),0),F182)/(100+IF(F182="",IFERROR(VLOOKUP(D182,Kategorien!$A$5:$E$46,5,FALSE),0),F182)),2)))</f>
        <v/>
      </c>
      <c r="I182" s="31">
        <f>IF(H182="","",E182-H182)</f>
        <v/>
      </c>
      <c r="J182" s="31">
        <f>IF(I182="","",IF(G182="Ausgabe",ROUND(I182*IFERROR(VLOOKUP(D182,Kategorien!$A$5:$E$46,4,FALSE),100)/100,2),I182))</f>
        <v/>
      </c>
      <c r="K182" s="32">
        <f>IF(A182="","",MONTH(A182))</f>
        <v/>
      </c>
      <c r="L182" s="31">
        <f>IF(OR(I182="",G182&lt;&gt;"Einnahme"),"",IF(IFERROR(VLOOKUP(D182,Kategorien!$A$5:$E$46,3,FALSE),"Nein")="Ja",I182,""))</f>
        <v/>
      </c>
    </row>
    <row r="183" ht="20" customHeight="1">
      <c r="A183" s="33" t="n"/>
      <c r="B183" s="34" t="n"/>
      <c r="C183" s="34" t="n"/>
      <c r="D183" s="34" t="n"/>
      <c r="E183" s="35" t="n"/>
      <c r="F183" s="36" t="n"/>
      <c r="G183" s="30">
        <f>IF(D183="","",IFERROR(VLOOKUP(D183,Kategorien!$A$5:$E$46,2,FALSE),""))</f>
        <v/>
      </c>
      <c r="H183" s="31">
        <f>IF(OR(E183="",G183=""),"",IF(Profil!$B$14="Ja",0,ROUND(E183*IF(F183="",IFERROR(VLOOKUP(D183,Kategorien!$A$5:$E$46,5,FALSE),0),F183)/(100+IF(F183="",IFERROR(VLOOKUP(D183,Kategorien!$A$5:$E$46,5,FALSE),0),F183)),2)))</f>
        <v/>
      </c>
      <c r="I183" s="31">
        <f>IF(H183="","",E183-H183)</f>
        <v/>
      </c>
      <c r="J183" s="31">
        <f>IF(I183="","",IF(G183="Ausgabe",ROUND(I183*IFERROR(VLOOKUP(D183,Kategorien!$A$5:$E$46,4,FALSE),100)/100,2),I183))</f>
        <v/>
      </c>
      <c r="K183" s="32">
        <f>IF(A183="","",MONTH(A183))</f>
        <v/>
      </c>
      <c r="L183" s="31">
        <f>IF(OR(I183="",G183&lt;&gt;"Einnahme"),"",IF(IFERROR(VLOOKUP(D183,Kategorien!$A$5:$E$46,3,FALSE),"Nein")="Ja",I183,""))</f>
        <v/>
      </c>
    </row>
    <row r="184" ht="20" customHeight="1">
      <c r="A184" s="26" t="n"/>
      <c r="B184" s="27" t="n"/>
      <c r="C184" s="27" t="n"/>
      <c r="D184" s="27" t="n"/>
      <c r="E184" s="28" t="n"/>
      <c r="F184" s="29" t="n"/>
      <c r="G184" s="30">
        <f>IF(D184="","",IFERROR(VLOOKUP(D184,Kategorien!$A$5:$E$46,2,FALSE),""))</f>
        <v/>
      </c>
      <c r="H184" s="31">
        <f>IF(OR(E184="",G184=""),"",IF(Profil!$B$14="Ja",0,ROUND(E184*IF(F184="",IFERROR(VLOOKUP(D184,Kategorien!$A$5:$E$46,5,FALSE),0),F184)/(100+IF(F184="",IFERROR(VLOOKUP(D184,Kategorien!$A$5:$E$46,5,FALSE),0),F184)),2)))</f>
        <v/>
      </c>
      <c r="I184" s="31">
        <f>IF(H184="","",E184-H184)</f>
        <v/>
      </c>
      <c r="J184" s="31">
        <f>IF(I184="","",IF(G184="Ausgabe",ROUND(I184*IFERROR(VLOOKUP(D184,Kategorien!$A$5:$E$46,4,FALSE),100)/100,2),I184))</f>
        <v/>
      </c>
      <c r="K184" s="32">
        <f>IF(A184="","",MONTH(A184))</f>
        <v/>
      </c>
      <c r="L184" s="31">
        <f>IF(OR(I184="",G184&lt;&gt;"Einnahme"),"",IF(IFERROR(VLOOKUP(D184,Kategorien!$A$5:$E$46,3,FALSE),"Nein")="Ja",I184,""))</f>
        <v/>
      </c>
    </row>
    <row r="185" ht="20" customHeight="1">
      <c r="A185" s="33" t="n"/>
      <c r="B185" s="34" t="n"/>
      <c r="C185" s="34" t="n"/>
      <c r="D185" s="34" t="n"/>
      <c r="E185" s="35" t="n"/>
      <c r="F185" s="36" t="n"/>
      <c r="G185" s="30">
        <f>IF(D185="","",IFERROR(VLOOKUP(D185,Kategorien!$A$5:$E$46,2,FALSE),""))</f>
        <v/>
      </c>
      <c r="H185" s="31">
        <f>IF(OR(E185="",G185=""),"",IF(Profil!$B$14="Ja",0,ROUND(E185*IF(F185="",IFERROR(VLOOKUP(D185,Kategorien!$A$5:$E$46,5,FALSE),0),F185)/(100+IF(F185="",IFERROR(VLOOKUP(D185,Kategorien!$A$5:$E$46,5,FALSE),0),F185)),2)))</f>
        <v/>
      </c>
      <c r="I185" s="31">
        <f>IF(H185="","",E185-H185)</f>
        <v/>
      </c>
      <c r="J185" s="31">
        <f>IF(I185="","",IF(G185="Ausgabe",ROUND(I185*IFERROR(VLOOKUP(D185,Kategorien!$A$5:$E$46,4,FALSE),100)/100,2),I185))</f>
        <v/>
      </c>
      <c r="K185" s="32">
        <f>IF(A185="","",MONTH(A185))</f>
        <v/>
      </c>
      <c r="L185" s="31">
        <f>IF(OR(I185="",G185&lt;&gt;"Einnahme"),"",IF(IFERROR(VLOOKUP(D185,Kategorien!$A$5:$E$46,3,FALSE),"Nein")="Ja",I185,""))</f>
        <v/>
      </c>
    </row>
    <row r="186" ht="20" customHeight="1">
      <c r="A186" s="26" t="n"/>
      <c r="B186" s="27" t="n"/>
      <c r="C186" s="27" t="n"/>
      <c r="D186" s="27" t="n"/>
      <c r="E186" s="28" t="n"/>
      <c r="F186" s="29" t="n"/>
      <c r="G186" s="30">
        <f>IF(D186="","",IFERROR(VLOOKUP(D186,Kategorien!$A$5:$E$46,2,FALSE),""))</f>
        <v/>
      </c>
      <c r="H186" s="31">
        <f>IF(OR(E186="",G186=""),"",IF(Profil!$B$14="Ja",0,ROUND(E186*IF(F186="",IFERROR(VLOOKUP(D186,Kategorien!$A$5:$E$46,5,FALSE),0),F186)/(100+IF(F186="",IFERROR(VLOOKUP(D186,Kategorien!$A$5:$E$46,5,FALSE),0),F186)),2)))</f>
        <v/>
      </c>
      <c r="I186" s="31">
        <f>IF(H186="","",E186-H186)</f>
        <v/>
      </c>
      <c r="J186" s="31">
        <f>IF(I186="","",IF(G186="Ausgabe",ROUND(I186*IFERROR(VLOOKUP(D186,Kategorien!$A$5:$E$46,4,FALSE),100)/100,2),I186))</f>
        <v/>
      </c>
      <c r="K186" s="32">
        <f>IF(A186="","",MONTH(A186))</f>
        <v/>
      </c>
      <c r="L186" s="31">
        <f>IF(OR(I186="",G186&lt;&gt;"Einnahme"),"",IF(IFERROR(VLOOKUP(D186,Kategorien!$A$5:$E$46,3,FALSE),"Nein")="Ja",I186,""))</f>
        <v/>
      </c>
    </row>
    <row r="187" ht="20" customHeight="1">
      <c r="A187" s="33" t="n"/>
      <c r="B187" s="34" t="n"/>
      <c r="C187" s="34" t="n"/>
      <c r="D187" s="34" t="n"/>
      <c r="E187" s="35" t="n"/>
      <c r="F187" s="36" t="n"/>
      <c r="G187" s="30">
        <f>IF(D187="","",IFERROR(VLOOKUP(D187,Kategorien!$A$5:$E$46,2,FALSE),""))</f>
        <v/>
      </c>
      <c r="H187" s="31">
        <f>IF(OR(E187="",G187=""),"",IF(Profil!$B$14="Ja",0,ROUND(E187*IF(F187="",IFERROR(VLOOKUP(D187,Kategorien!$A$5:$E$46,5,FALSE),0),F187)/(100+IF(F187="",IFERROR(VLOOKUP(D187,Kategorien!$A$5:$E$46,5,FALSE),0),F187)),2)))</f>
        <v/>
      </c>
      <c r="I187" s="31">
        <f>IF(H187="","",E187-H187)</f>
        <v/>
      </c>
      <c r="J187" s="31">
        <f>IF(I187="","",IF(G187="Ausgabe",ROUND(I187*IFERROR(VLOOKUP(D187,Kategorien!$A$5:$E$46,4,FALSE),100)/100,2),I187))</f>
        <v/>
      </c>
      <c r="K187" s="32">
        <f>IF(A187="","",MONTH(A187))</f>
        <v/>
      </c>
      <c r="L187" s="31">
        <f>IF(OR(I187="",G187&lt;&gt;"Einnahme"),"",IF(IFERROR(VLOOKUP(D187,Kategorien!$A$5:$E$46,3,FALSE),"Nein")="Ja",I187,""))</f>
        <v/>
      </c>
    </row>
    <row r="188" ht="20" customHeight="1">
      <c r="A188" s="26" t="n"/>
      <c r="B188" s="27" t="n"/>
      <c r="C188" s="27" t="n"/>
      <c r="D188" s="27" t="n"/>
      <c r="E188" s="28" t="n"/>
      <c r="F188" s="29" t="n"/>
      <c r="G188" s="30">
        <f>IF(D188="","",IFERROR(VLOOKUP(D188,Kategorien!$A$5:$E$46,2,FALSE),""))</f>
        <v/>
      </c>
      <c r="H188" s="31">
        <f>IF(OR(E188="",G188=""),"",IF(Profil!$B$14="Ja",0,ROUND(E188*IF(F188="",IFERROR(VLOOKUP(D188,Kategorien!$A$5:$E$46,5,FALSE),0),F188)/(100+IF(F188="",IFERROR(VLOOKUP(D188,Kategorien!$A$5:$E$46,5,FALSE),0),F188)),2)))</f>
        <v/>
      </c>
      <c r="I188" s="31">
        <f>IF(H188="","",E188-H188)</f>
        <v/>
      </c>
      <c r="J188" s="31">
        <f>IF(I188="","",IF(G188="Ausgabe",ROUND(I188*IFERROR(VLOOKUP(D188,Kategorien!$A$5:$E$46,4,FALSE),100)/100,2),I188))</f>
        <v/>
      </c>
      <c r="K188" s="32">
        <f>IF(A188="","",MONTH(A188))</f>
        <v/>
      </c>
      <c r="L188" s="31">
        <f>IF(OR(I188="",G188&lt;&gt;"Einnahme"),"",IF(IFERROR(VLOOKUP(D188,Kategorien!$A$5:$E$46,3,FALSE),"Nein")="Ja",I188,""))</f>
        <v/>
      </c>
    </row>
    <row r="189" ht="20" customHeight="1">
      <c r="A189" s="33" t="n"/>
      <c r="B189" s="34" t="n"/>
      <c r="C189" s="34" t="n"/>
      <c r="D189" s="34" t="n"/>
      <c r="E189" s="35" t="n"/>
      <c r="F189" s="36" t="n"/>
      <c r="G189" s="30">
        <f>IF(D189="","",IFERROR(VLOOKUP(D189,Kategorien!$A$5:$E$46,2,FALSE),""))</f>
        <v/>
      </c>
      <c r="H189" s="31">
        <f>IF(OR(E189="",G189=""),"",IF(Profil!$B$14="Ja",0,ROUND(E189*IF(F189="",IFERROR(VLOOKUP(D189,Kategorien!$A$5:$E$46,5,FALSE),0),F189)/(100+IF(F189="",IFERROR(VLOOKUP(D189,Kategorien!$A$5:$E$46,5,FALSE),0),F189)),2)))</f>
        <v/>
      </c>
      <c r="I189" s="31">
        <f>IF(H189="","",E189-H189)</f>
        <v/>
      </c>
      <c r="J189" s="31">
        <f>IF(I189="","",IF(G189="Ausgabe",ROUND(I189*IFERROR(VLOOKUP(D189,Kategorien!$A$5:$E$46,4,FALSE),100)/100,2),I189))</f>
        <v/>
      </c>
      <c r="K189" s="32">
        <f>IF(A189="","",MONTH(A189))</f>
        <v/>
      </c>
      <c r="L189" s="31">
        <f>IF(OR(I189="",G189&lt;&gt;"Einnahme"),"",IF(IFERROR(VLOOKUP(D189,Kategorien!$A$5:$E$46,3,FALSE),"Nein")="Ja",I189,""))</f>
        <v/>
      </c>
    </row>
    <row r="190" ht="20" customHeight="1">
      <c r="A190" s="26" t="n"/>
      <c r="B190" s="27" t="n"/>
      <c r="C190" s="27" t="n"/>
      <c r="D190" s="27" t="n"/>
      <c r="E190" s="28" t="n"/>
      <c r="F190" s="29" t="n"/>
      <c r="G190" s="30">
        <f>IF(D190="","",IFERROR(VLOOKUP(D190,Kategorien!$A$5:$E$46,2,FALSE),""))</f>
        <v/>
      </c>
      <c r="H190" s="31">
        <f>IF(OR(E190="",G190=""),"",IF(Profil!$B$14="Ja",0,ROUND(E190*IF(F190="",IFERROR(VLOOKUP(D190,Kategorien!$A$5:$E$46,5,FALSE),0),F190)/(100+IF(F190="",IFERROR(VLOOKUP(D190,Kategorien!$A$5:$E$46,5,FALSE),0),F190)),2)))</f>
        <v/>
      </c>
      <c r="I190" s="31">
        <f>IF(H190="","",E190-H190)</f>
        <v/>
      </c>
      <c r="J190" s="31">
        <f>IF(I190="","",IF(G190="Ausgabe",ROUND(I190*IFERROR(VLOOKUP(D190,Kategorien!$A$5:$E$46,4,FALSE),100)/100,2),I190))</f>
        <v/>
      </c>
      <c r="K190" s="32">
        <f>IF(A190="","",MONTH(A190))</f>
        <v/>
      </c>
      <c r="L190" s="31">
        <f>IF(OR(I190="",G190&lt;&gt;"Einnahme"),"",IF(IFERROR(VLOOKUP(D190,Kategorien!$A$5:$E$46,3,FALSE),"Nein")="Ja",I190,""))</f>
        <v/>
      </c>
    </row>
    <row r="191" ht="20" customHeight="1">
      <c r="A191" s="33" t="n"/>
      <c r="B191" s="34" t="n"/>
      <c r="C191" s="34" t="n"/>
      <c r="D191" s="34" t="n"/>
      <c r="E191" s="35" t="n"/>
      <c r="F191" s="36" t="n"/>
      <c r="G191" s="30">
        <f>IF(D191="","",IFERROR(VLOOKUP(D191,Kategorien!$A$5:$E$46,2,FALSE),""))</f>
        <v/>
      </c>
      <c r="H191" s="31">
        <f>IF(OR(E191="",G191=""),"",IF(Profil!$B$14="Ja",0,ROUND(E191*IF(F191="",IFERROR(VLOOKUP(D191,Kategorien!$A$5:$E$46,5,FALSE),0),F191)/(100+IF(F191="",IFERROR(VLOOKUP(D191,Kategorien!$A$5:$E$46,5,FALSE),0),F191)),2)))</f>
        <v/>
      </c>
      <c r="I191" s="31">
        <f>IF(H191="","",E191-H191)</f>
        <v/>
      </c>
      <c r="J191" s="31">
        <f>IF(I191="","",IF(G191="Ausgabe",ROUND(I191*IFERROR(VLOOKUP(D191,Kategorien!$A$5:$E$46,4,FALSE),100)/100,2),I191))</f>
        <v/>
      </c>
      <c r="K191" s="32">
        <f>IF(A191="","",MONTH(A191))</f>
        <v/>
      </c>
      <c r="L191" s="31">
        <f>IF(OR(I191="",G191&lt;&gt;"Einnahme"),"",IF(IFERROR(VLOOKUP(D191,Kategorien!$A$5:$E$46,3,FALSE),"Nein")="Ja",I191,""))</f>
        <v/>
      </c>
    </row>
    <row r="192" ht="20" customHeight="1">
      <c r="A192" s="26" t="n"/>
      <c r="B192" s="27" t="n"/>
      <c r="C192" s="27" t="n"/>
      <c r="D192" s="27" t="n"/>
      <c r="E192" s="28" t="n"/>
      <c r="F192" s="29" t="n"/>
      <c r="G192" s="30">
        <f>IF(D192="","",IFERROR(VLOOKUP(D192,Kategorien!$A$5:$E$46,2,FALSE),""))</f>
        <v/>
      </c>
      <c r="H192" s="31">
        <f>IF(OR(E192="",G192=""),"",IF(Profil!$B$14="Ja",0,ROUND(E192*IF(F192="",IFERROR(VLOOKUP(D192,Kategorien!$A$5:$E$46,5,FALSE),0),F192)/(100+IF(F192="",IFERROR(VLOOKUP(D192,Kategorien!$A$5:$E$46,5,FALSE),0),F192)),2)))</f>
        <v/>
      </c>
      <c r="I192" s="31">
        <f>IF(H192="","",E192-H192)</f>
        <v/>
      </c>
      <c r="J192" s="31">
        <f>IF(I192="","",IF(G192="Ausgabe",ROUND(I192*IFERROR(VLOOKUP(D192,Kategorien!$A$5:$E$46,4,FALSE),100)/100,2),I192))</f>
        <v/>
      </c>
      <c r="K192" s="32">
        <f>IF(A192="","",MONTH(A192))</f>
        <v/>
      </c>
      <c r="L192" s="31">
        <f>IF(OR(I192="",G192&lt;&gt;"Einnahme"),"",IF(IFERROR(VLOOKUP(D192,Kategorien!$A$5:$E$46,3,FALSE),"Nein")="Ja",I192,""))</f>
        <v/>
      </c>
    </row>
    <row r="193" ht="20" customHeight="1">
      <c r="A193" s="33" t="n"/>
      <c r="B193" s="34" t="n"/>
      <c r="C193" s="34" t="n"/>
      <c r="D193" s="34" t="n"/>
      <c r="E193" s="35" t="n"/>
      <c r="F193" s="36" t="n"/>
      <c r="G193" s="30">
        <f>IF(D193="","",IFERROR(VLOOKUP(D193,Kategorien!$A$5:$E$46,2,FALSE),""))</f>
        <v/>
      </c>
      <c r="H193" s="31">
        <f>IF(OR(E193="",G193=""),"",IF(Profil!$B$14="Ja",0,ROUND(E193*IF(F193="",IFERROR(VLOOKUP(D193,Kategorien!$A$5:$E$46,5,FALSE),0),F193)/(100+IF(F193="",IFERROR(VLOOKUP(D193,Kategorien!$A$5:$E$46,5,FALSE),0),F193)),2)))</f>
        <v/>
      </c>
      <c r="I193" s="31">
        <f>IF(H193="","",E193-H193)</f>
        <v/>
      </c>
      <c r="J193" s="31">
        <f>IF(I193="","",IF(G193="Ausgabe",ROUND(I193*IFERROR(VLOOKUP(D193,Kategorien!$A$5:$E$46,4,FALSE),100)/100,2),I193))</f>
        <v/>
      </c>
      <c r="K193" s="32">
        <f>IF(A193="","",MONTH(A193))</f>
        <v/>
      </c>
      <c r="L193" s="31">
        <f>IF(OR(I193="",G193&lt;&gt;"Einnahme"),"",IF(IFERROR(VLOOKUP(D193,Kategorien!$A$5:$E$46,3,FALSE),"Nein")="Ja",I193,""))</f>
        <v/>
      </c>
    </row>
    <row r="194" ht="20" customHeight="1">
      <c r="A194" s="26" t="n"/>
      <c r="B194" s="27" t="n"/>
      <c r="C194" s="27" t="n"/>
      <c r="D194" s="27" t="n"/>
      <c r="E194" s="28" t="n"/>
      <c r="F194" s="29" t="n"/>
      <c r="G194" s="30">
        <f>IF(D194="","",IFERROR(VLOOKUP(D194,Kategorien!$A$5:$E$46,2,FALSE),""))</f>
        <v/>
      </c>
      <c r="H194" s="31">
        <f>IF(OR(E194="",G194=""),"",IF(Profil!$B$14="Ja",0,ROUND(E194*IF(F194="",IFERROR(VLOOKUP(D194,Kategorien!$A$5:$E$46,5,FALSE),0),F194)/(100+IF(F194="",IFERROR(VLOOKUP(D194,Kategorien!$A$5:$E$46,5,FALSE),0),F194)),2)))</f>
        <v/>
      </c>
      <c r="I194" s="31">
        <f>IF(H194="","",E194-H194)</f>
        <v/>
      </c>
      <c r="J194" s="31">
        <f>IF(I194="","",IF(G194="Ausgabe",ROUND(I194*IFERROR(VLOOKUP(D194,Kategorien!$A$5:$E$46,4,FALSE),100)/100,2),I194))</f>
        <v/>
      </c>
      <c r="K194" s="32">
        <f>IF(A194="","",MONTH(A194))</f>
        <v/>
      </c>
      <c r="L194" s="31">
        <f>IF(OR(I194="",G194&lt;&gt;"Einnahme"),"",IF(IFERROR(VLOOKUP(D194,Kategorien!$A$5:$E$46,3,FALSE),"Nein")="Ja",I194,""))</f>
        <v/>
      </c>
    </row>
    <row r="195" ht="20" customHeight="1">
      <c r="A195" s="33" t="n"/>
      <c r="B195" s="34" t="n"/>
      <c r="C195" s="34" t="n"/>
      <c r="D195" s="34" t="n"/>
      <c r="E195" s="35" t="n"/>
      <c r="F195" s="36" t="n"/>
      <c r="G195" s="30">
        <f>IF(D195="","",IFERROR(VLOOKUP(D195,Kategorien!$A$5:$E$46,2,FALSE),""))</f>
        <v/>
      </c>
      <c r="H195" s="31">
        <f>IF(OR(E195="",G195=""),"",IF(Profil!$B$14="Ja",0,ROUND(E195*IF(F195="",IFERROR(VLOOKUP(D195,Kategorien!$A$5:$E$46,5,FALSE),0),F195)/(100+IF(F195="",IFERROR(VLOOKUP(D195,Kategorien!$A$5:$E$46,5,FALSE),0),F195)),2)))</f>
        <v/>
      </c>
      <c r="I195" s="31">
        <f>IF(H195="","",E195-H195)</f>
        <v/>
      </c>
      <c r="J195" s="31">
        <f>IF(I195="","",IF(G195="Ausgabe",ROUND(I195*IFERROR(VLOOKUP(D195,Kategorien!$A$5:$E$46,4,FALSE),100)/100,2),I195))</f>
        <v/>
      </c>
      <c r="K195" s="32">
        <f>IF(A195="","",MONTH(A195))</f>
        <v/>
      </c>
      <c r="L195" s="31">
        <f>IF(OR(I195="",G195&lt;&gt;"Einnahme"),"",IF(IFERROR(VLOOKUP(D195,Kategorien!$A$5:$E$46,3,FALSE),"Nein")="Ja",I195,""))</f>
        <v/>
      </c>
    </row>
    <row r="196" ht="20" customHeight="1">
      <c r="A196" s="26" t="n"/>
      <c r="B196" s="27" t="n"/>
      <c r="C196" s="27" t="n"/>
      <c r="D196" s="27" t="n"/>
      <c r="E196" s="28" t="n"/>
      <c r="F196" s="29" t="n"/>
      <c r="G196" s="30">
        <f>IF(D196="","",IFERROR(VLOOKUP(D196,Kategorien!$A$5:$E$46,2,FALSE),""))</f>
        <v/>
      </c>
      <c r="H196" s="31">
        <f>IF(OR(E196="",G196=""),"",IF(Profil!$B$14="Ja",0,ROUND(E196*IF(F196="",IFERROR(VLOOKUP(D196,Kategorien!$A$5:$E$46,5,FALSE),0),F196)/(100+IF(F196="",IFERROR(VLOOKUP(D196,Kategorien!$A$5:$E$46,5,FALSE),0),F196)),2)))</f>
        <v/>
      </c>
      <c r="I196" s="31">
        <f>IF(H196="","",E196-H196)</f>
        <v/>
      </c>
      <c r="J196" s="31">
        <f>IF(I196="","",IF(G196="Ausgabe",ROUND(I196*IFERROR(VLOOKUP(D196,Kategorien!$A$5:$E$46,4,FALSE),100)/100,2),I196))</f>
        <v/>
      </c>
      <c r="K196" s="32">
        <f>IF(A196="","",MONTH(A196))</f>
        <v/>
      </c>
      <c r="L196" s="31">
        <f>IF(OR(I196="",G196&lt;&gt;"Einnahme"),"",IF(IFERROR(VLOOKUP(D196,Kategorien!$A$5:$E$46,3,FALSE),"Nein")="Ja",I196,""))</f>
        <v/>
      </c>
    </row>
    <row r="197" ht="20" customHeight="1">
      <c r="A197" s="33" t="n"/>
      <c r="B197" s="34" t="n"/>
      <c r="C197" s="34" t="n"/>
      <c r="D197" s="34" t="n"/>
      <c r="E197" s="35" t="n"/>
      <c r="F197" s="36" t="n"/>
      <c r="G197" s="30">
        <f>IF(D197="","",IFERROR(VLOOKUP(D197,Kategorien!$A$5:$E$46,2,FALSE),""))</f>
        <v/>
      </c>
      <c r="H197" s="31">
        <f>IF(OR(E197="",G197=""),"",IF(Profil!$B$14="Ja",0,ROUND(E197*IF(F197="",IFERROR(VLOOKUP(D197,Kategorien!$A$5:$E$46,5,FALSE),0),F197)/(100+IF(F197="",IFERROR(VLOOKUP(D197,Kategorien!$A$5:$E$46,5,FALSE),0),F197)),2)))</f>
        <v/>
      </c>
      <c r="I197" s="31">
        <f>IF(H197="","",E197-H197)</f>
        <v/>
      </c>
      <c r="J197" s="31">
        <f>IF(I197="","",IF(G197="Ausgabe",ROUND(I197*IFERROR(VLOOKUP(D197,Kategorien!$A$5:$E$46,4,FALSE),100)/100,2),I197))</f>
        <v/>
      </c>
      <c r="K197" s="32">
        <f>IF(A197="","",MONTH(A197))</f>
        <v/>
      </c>
      <c r="L197" s="31">
        <f>IF(OR(I197="",G197&lt;&gt;"Einnahme"),"",IF(IFERROR(VLOOKUP(D197,Kategorien!$A$5:$E$46,3,FALSE),"Nein")="Ja",I197,""))</f>
        <v/>
      </c>
    </row>
    <row r="198" ht="20" customHeight="1">
      <c r="A198" s="26" t="n"/>
      <c r="B198" s="27" t="n"/>
      <c r="C198" s="27" t="n"/>
      <c r="D198" s="27" t="n"/>
      <c r="E198" s="28" t="n"/>
      <c r="F198" s="29" t="n"/>
      <c r="G198" s="30">
        <f>IF(D198="","",IFERROR(VLOOKUP(D198,Kategorien!$A$5:$E$46,2,FALSE),""))</f>
        <v/>
      </c>
      <c r="H198" s="31">
        <f>IF(OR(E198="",G198=""),"",IF(Profil!$B$14="Ja",0,ROUND(E198*IF(F198="",IFERROR(VLOOKUP(D198,Kategorien!$A$5:$E$46,5,FALSE),0),F198)/(100+IF(F198="",IFERROR(VLOOKUP(D198,Kategorien!$A$5:$E$46,5,FALSE),0),F198)),2)))</f>
        <v/>
      </c>
      <c r="I198" s="31">
        <f>IF(H198="","",E198-H198)</f>
        <v/>
      </c>
      <c r="J198" s="31">
        <f>IF(I198="","",IF(G198="Ausgabe",ROUND(I198*IFERROR(VLOOKUP(D198,Kategorien!$A$5:$E$46,4,FALSE),100)/100,2),I198))</f>
        <v/>
      </c>
      <c r="K198" s="32">
        <f>IF(A198="","",MONTH(A198))</f>
        <v/>
      </c>
      <c r="L198" s="31">
        <f>IF(OR(I198="",G198&lt;&gt;"Einnahme"),"",IF(IFERROR(VLOOKUP(D198,Kategorien!$A$5:$E$46,3,FALSE),"Nein")="Ja",I198,""))</f>
        <v/>
      </c>
    </row>
    <row r="199" ht="20" customHeight="1">
      <c r="A199" s="33" t="n"/>
      <c r="B199" s="34" t="n"/>
      <c r="C199" s="34" t="n"/>
      <c r="D199" s="34" t="n"/>
      <c r="E199" s="35" t="n"/>
      <c r="F199" s="36" t="n"/>
      <c r="G199" s="30">
        <f>IF(D199="","",IFERROR(VLOOKUP(D199,Kategorien!$A$5:$E$46,2,FALSE),""))</f>
        <v/>
      </c>
      <c r="H199" s="31">
        <f>IF(OR(E199="",G199=""),"",IF(Profil!$B$14="Ja",0,ROUND(E199*IF(F199="",IFERROR(VLOOKUP(D199,Kategorien!$A$5:$E$46,5,FALSE),0),F199)/(100+IF(F199="",IFERROR(VLOOKUP(D199,Kategorien!$A$5:$E$46,5,FALSE),0),F199)),2)))</f>
        <v/>
      </c>
      <c r="I199" s="31">
        <f>IF(H199="","",E199-H199)</f>
        <v/>
      </c>
      <c r="J199" s="31">
        <f>IF(I199="","",IF(G199="Ausgabe",ROUND(I199*IFERROR(VLOOKUP(D199,Kategorien!$A$5:$E$46,4,FALSE),100)/100,2),I199))</f>
        <v/>
      </c>
      <c r="K199" s="32">
        <f>IF(A199="","",MONTH(A199))</f>
        <v/>
      </c>
      <c r="L199" s="31">
        <f>IF(OR(I199="",G199&lt;&gt;"Einnahme"),"",IF(IFERROR(VLOOKUP(D199,Kategorien!$A$5:$E$46,3,FALSE),"Nein")="Ja",I199,""))</f>
        <v/>
      </c>
    </row>
    <row r="200" ht="20" customHeight="1">
      <c r="A200" s="26" t="n"/>
      <c r="B200" s="27" t="n"/>
      <c r="C200" s="27" t="n"/>
      <c r="D200" s="27" t="n"/>
      <c r="E200" s="28" t="n"/>
      <c r="F200" s="29" t="n"/>
      <c r="G200" s="30">
        <f>IF(D200="","",IFERROR(VLOOKUP(D200,Kategorien!$A$5:$E$46,2,FALSE),""))</f>
        <v/>
      </c>
      <c r="H200" s="31">
        <f>IF(OR(E200="",G200=""),"",IF(Profil!$B$14="Ja",0,ROUND(E200*IF(F200="",IFERROR(VLOOKUP(D200,Kategorien!$A$5:$E$46,5,FALSE),0),F200)/(100+IF(F200="",IFERROR(VLOOKUP(D200,Kategorien!$A$5:$E$46,5,FALSE),0),F200)),2)))</f>
        <v/>
      </c>
      <c r="I200" s="31">
        <f>IF(H200="","",E200-H200)</f>
        <v/>
      </c>
      <c r="J200" s="31">
        <f>IF(I200="","",IF(G200="Ausgabe",ROUND(I200*IFERROR(VLOOKUP(D200,Kategorien!$A$5:$E$46,4,FALSE),100)/100,2),I200))</f>
        <v/>
      </c>
      <c r="K200" s="32">
        <f>IF(A200="","",MONTH(A200))</f>
        <v/>
      </c>
      <c r="L200" s="31">
        <f>IF(OR(I200="",G200&lt;&gt;"Einnahme"),"",IF(IFERROR(VLOOKUP(D200,Kategorien!$A$5:$E$46,3,FALSE),"Nein")="Ja",I200,""))</f>
        <v/>
      </c>
    </row>
    <row r="201" ht="20" customHeight="1">
      <c r="A201" s="33" t="n"/>
      <c r="B201" s="34" t="n"/>
      <c r="C201" s="34" t="n"/>
      <c r="D201" s="34" t="n"/>
      <c r="E201" s="35" t="n"/>
      <c r="F201" s="36" t="n"/>
      <c r="G201" s="30">
        <f>IF(D201="","",IFERROR(VLOOKUP(D201,Kategorien!$A$5:$E$46,2,FALSE),""))</f>
        <v/>
      </c>
      <c r="H201" s="31">
        <f>IF(OR(E201="",G201=""),"",IF(Profil!$B$14="Ja",0,ROUND(E201*IF(F201="",IFERROR(VLOOKUP(D201,Kategorien!$A$5:$E$46,5,FALSE),0),F201)/(100+IF(F201="",IFERROR(VLOOKUP(D201,Kategorien!$A$5:$E$46,5,FALSE),0),F201)),2)))</f>
        <v/>
      </c>
      <c r="I201" s="31">
        <f>IF(H201="","",E201-H201)</f>
        <v/>
      </c>
      <c r="J201" s="31">
        <f>IF(I201="","",IF(G201="Ausgabe",ROUND(I201*IFERROR(VLOOKUP(D201,Kategorien!$A$5:$E$46,4,FALSE),100)/100,2),I201))</f>
        <v/>
      </c>
      <c r="K201" s="32">
        <f>IF(A201="","",MONTH(A201))</f>
        <v/>
      </c>
      <c r="L201" s="31">
        <f>IF(OR(I201="",G201&lt;&gt;"Einnahme"),"",IF(IFERROR(VLOOKUP(D201,Kategorien!$A$5:$E$46,3,FALSE),"Nein")="Ja",I201,""))</f>
        <v/>
      </c>
    </row>
    <row r="202" ht="20" customHeight="1">
      <c r="A202" s="26" t="n"/>
      <c r="B202" s="27" t="n"/>
      <c r="C202" s="27" t="n"/>
      <c r="D202" s="27" t="n"/>
      <c r="E202" s="28" t="n"/>
      <c r="F202" s="29" t="n"/>
      <c r="G202" s="30">
        <f>IF(D202="","",IFERROR(VLOOKUP(D202,Kategorien!$A$5:$E$46,2,FALSE),""))</f>
        <v/>
      </c>
      <c r="H202" s="31">
        <f>IF(OR(E202="",G202=""),"",IF(Profil!$B$14="Ja",0,ROUND(E202*IF(F202="",IFERROR(VLOOKUP(D202,Kategorien!$A$5:$E$46,5,FALSE),0),F202)/(100+IF(F202="",IFERROR(VLOOKUP(D202,Kategorien!$A$5:$E$46,5,FALSE),0),F202)),2)))</f>
        <v/>
      </c>
      <c r="I202" s="31">
        <f>IF(H202="","",E202-H202)</f>
        <v/>
      </c>
      <c r="J202" s="31">
        <f>IF(I202="","",IF(G202="Ausgabe",ROUND(I202*IFERROR(VLOOKUP(D202,Kategorien!$A$5:$E$46,4,FALSE),100)/100,2),I202))</f>
        <v/>
      </c>
      <c r="K202" s="32">
        <f>IF(A202="","",MONTH(A202))</f>
        <v/>
      </c>
      <c r="L202" s="31">
        <f>IF(OR(I202="",G202&lt;&gt;"Einnahme"),"",IF(IFERROR(VLOOKUP(D202,Kategorien!$A$5:$E$46,3,FALSE),"Nein")="Ja",I202,""))</f>
        <v/>
      </c>
    </row>
    <row r="203" ht="20" customHeight="1">
      <c r="A203" s="33" t="n"/>
      <c r="B203" s="34" t="n"/>
      <c r="C203" s="34" t="n"/>
      <c r="D203" s="34" t="n"/>
      <c r="E203" s="35" t="n"/>
      <c r="F203" s="36" t="n"/>
      <c r="G203" s="30">
        <f>IF(D203="","",IFERROR(VLOOKUP(D203,Kategorien!$A$5:$E$46,2,FALSE),""))</f>
        <v/>
      </c>
      <c r="H203" s="31">
        <f>IF(OR(E203="",G203=""),"",IF(Profil!$B$14="Ja",0,ROUND(E203*IF(F203="",IFERROR(VLOOKUP(D203,Kategorien!$A$5:$E$46,5,FALSE),0),F203)/(100+IF(F203="",IFERROR(VLOOKUP(D203,Kategorien!$A$5:$E$46,5,FALSE),0),F203)),2)))</f>
        <v/>
      </c>
      <c r="I203" s="31">
        <f>IF(H203="","",E203-H203)</f>
        <v/>
      </c>
      <c r="J203" s="31">
        <f>IF(I203="","",IF(G203="Ausgabe",ROUND(I203*IFERROR(VLOOKUP(D203,Kategorien!$A$5:$E$46,4,FALSE),100)/100,2),I203))</f>
        <v/>
      </c>
      <c r="K203" s="32">
        <f>IF(A203="","",MONTH(A203))</f>
        <v/>
      </c>
      <c r="L203" s="31">
        <f>IF(OR(I203="",G203&lt;&gt;"Einnahme"),"",IF(IFERROR(VLOOKUP(D203,Kategorien!$A$5:$E$46,3,FALSE),"Nein")="Ja",I203,""))</f>
        <v/>
      </c>
    </row>
    <row r="204" ht="20" customHeight="1">
      <c r="A204" s="26" t="n"/>
      <c r="B204" s="27" t="n"/>
      <c r="C204" s="27" t="n"/>
      <c r="D204" s="27" t="n"/>
      <c r="E204" s="28" t="n"/>
      <c r="F204" s="29" t="n"/>
      <c r="G204" s="30">
        <f>IF(D204="","",IFERROR(VLOOKUP(D204,Kategorien!$A$5:$E$46,2,FALSE),""))</f>
        <v/>
      </c>
      <c r="H204" s="31">
        <f>IF(OR(E204="",G204=""),"",IF(Profil!$B$14="Ja",0,ROUND(E204*IF(F204="",IFERROR(VLOOKUP(D204,Kategorien!$A$5:$E$46,5,FALSE),0),F204)/(100+IF(F204="",IFERROR(VLOOKUP(D204,Kategorien!$A$5:$E$46,5,FALSE),0),F204)),2)))</f>
        <v/>
      </c>
      <c r="I204" s="31">
        <f>IF(H204="","",E204-H204)</f>
        <v/>
      </c>
      <c r="J204" s="31">
        <f>IF(I204="","",IF(G204="Ausgabe",ROUND(I204*IFERROR(VLOOKUP(D204,Kategorien!$A$5:$E$46,4,FALSE),100)/100,2),I204))</f>
        <v/>
      </c>
      <c r="K204" s="32">
        <f>IF(A204="","",MONTH(A204))</f>
        <v/>
      </c>
      <c r="L204" s="31">
        <f>IF(OR(I204="",G204&lt;&gt;"Einnahme"),"",IF(IFERROR(VLOOKUP(D204,Kategorien!$A$5:$E$46,3,FALSE),"Nein")="Ja",I204,""))</f>
        <v/>
      </c>
    </row>
    <row r="205" ht="20" customHeight="1">
      <c r="A205" s="33" t="n"/>
      <c r="B205" s="34" t="n"/>
      <c r="C205" s="34" t="n"/>
      <c r="D205" s="34" t="n"/>
      <c r="E205" s="35" t="n"/>
      <c r="F205" s="36" t="n"/>
      <c r="G205" s="30">
        <f>IF(D205="","",IFERROR(VLOOKUP(D205,Kategorien!$A$5:$E$46,2,FALSE),""))</f>
        <v/>
      </c>
      <c r="H205" s="31">
        <f>IF(OR(E205="",G205=""),"",IF(Profil!$B$14="Ja",0,ROUND(E205*IF(F205="",IFERROR(VLOOKUP(D205,Kategorien!$A$5:$E$46,5,FALSE),0),F205)/(100+IF(F205="",IFERROR(VLOOKUP(D205,Kategorien!$A$5:$E$46,5,FALSE),0),F205)),2)))</f>
        <v/>
      </c>
      <c r="I205" s="31">
        <f>IF(H205="","",E205-H205)</f>
        <v/>
      </c>
      <c r="J205" s="31">
        <f>IF(I205="","",IF(G205="Ausgabe",ROUND(I205*IFERROR(VLOOKUP(D205,Kategorien!$A$5:$E$46,4,FALSE),100)/100,2),I205))</f>
        <v/>
      </c>
      <c r="K205" s="32">
        <f>IF(A205="","",MONTH(A205))</f>
        <v/>
      </c>
      <c r="L205" s="31">
        <f>IF(OR(I205="",G205&lt;&gt;"Einnahme"),"",IF(IFERROR(VLOOKUP(D205,Kategorien!$A$5:$E$46,3,FALSE),"Nein")="Ja",I205,""))</f>
        <v/>
      </c>
    </row>
    <row r="206" ht="20" customHeight="1">
      <c r="A206" s="26" t="n"/>
      <c r="B206" s="27" t="n"/>
      <c r="C206" s="27" t="n"/>
      <c r="D206" s="27" t="n"/>
      <c r="E206" s="28" t="n"/>
      <c r="F206" s="29" t="n"/>
      <c r="G206" s="30">
        <f>IF(D206="","",IFERROR(VLOOKUP(D206,Kategorien!$A$5:$E$46,2,FALSE),""))</f>
        <v/>
      </c>
      <c r="H206" s="31">
        <f>IF(OR(E206="",G206=""),"",IF(Profil!$B$14="Ja",0,ROUND(E206*IF(F206="",IFERROR(VLOOKUP(D206,Kategorien!$A$5:$E$46,5,FALSE),0),F206)/(100+IF(F206="",IFERROR(VLOOKUP(D206,Kategorien!$A$5:$E$46,5,FALSE),0),F206)),2)))</f>
        <v/>
      </c>
      <c r="I206" s="31">
        <f>IF(H206="","",E206-H206)</f>
        <v/>
      </c>
      <c r="J206" s="31">
        <f>IF(I206="","",IF(G206="Ausgabe",ROUND(I206*IFERROR(VLOOKUP(D206,Kategorien!$A$5:$E$46,4,FALSE),100)/100,2),I206))</f>
        <v/>
      </c>
      <c r="K206" s="32">
        <f>IF(A206="","",MONTH(A206))</f>
        <v/>
      </c>
      <c r="L206" s="31">
        <f>IF(OR(I206="",G206&lt;&gt;"Einnahme"),"",IF(IFERROR(VLOOKUP(D206,Kategorien!$A$5:$E$46,3,FALSE),"Nein")="Ja",I206,""))</f>
        <v/>
      </c>
    </row>
    <row r="207" ht="20" customHeight="1">
      <c r="A207" s="33" t="n"/>
      <c r="B207" s="34" t="n"/>
      <c r="C207" s="34" t="n"/>
      <c r="D207" s="34" t="n"/>
      <c r="E207" s="35" t="n"/>
      <c r="F207" s="36" t="n"/>
      <c r="G207" s="30">
        <f>IF(D207="","",IFERROR(VLOOKUP(D207,Kategorien!$A$5:$E$46,2,FALSE),""))</f>
        <v/>
      </c>
      <c r="H207" s="31">
        <f>IF(OR(E207="",G207=""),"",IF(Profil!$B$14="Ja",0,ROUND(E207*IF(F207="",IFERROR(VLOOKUP(D207,Kategorien!$A$5:$E$46,5,FALSE),0),F207)/(100+IF(F207="",IFERROR(VLOOKUP(D207,Kategorien!$A$5:$E$46,5,FALSE),0),F207)),2)))</f>
        <v/>
      </c>
      <c r="I207" s="31">
        <f>IF(H207="","",E207-H207)</f>
        <v/>
      </c>
      <c r="J207" s="31">
        <f>IF(I207="","",IF(G207="Ausgabe",ROUND(I207*IFERROR(VLOOKUP(D207,Kategorien!$A$5:$E$46,4,FALSE),100)/100,2),I207))</f>
        <v/>
      </c>
      <c r="K207" s="32">
        <f>IF(A207="","",MONTH(A207))</f>
        <v/>
      </c>
      <c r="L207" s="31">
        <f>IF(OR(I207="",G207&lt;&gt;"Einnahme"),"",IF(IFERROR(VLOOKUP(D207,Kategorien!$A$5:$E$46,3,FALSE),"Nein")="Ja",I207,""))</f>
        <v/>
      </c>
    </row>
    <row r="208" ht="20" customHeight="1">
      <c r="A208" s="26" t="n"/>
      <c r="B208" s="27" t="n"/>
      <c r="C208" s="27" t="n"/>
      <c r="D208" s="27" t="n"/>
      <c r="E208" s="28" t="n"/>
      <c r="F208" s="29" t="n"/>
      <c r="G208" s="30">
        <f>IF(D208="","",IFERROR(VLOOKUP(D208,Kategorien!$A$5:$E$46,2,FALSE),""))</f>
        <v/>
      </c>
      <c r="H208" s="31">
        <f>IF(OR(E208="",G208=""),"",IF(Profil!$B$14="Ja",0,ROUND(E208*IF(F208="",IFERROR(VLOOKUP(D208,Kategorien!$A$5:$E$46,5,FALSE),0),F208)/(100+IF(F208="",IFERROR(VLOOKUP(D208,Kategorien!$A$5:$E$46,5,FALSE),0),F208)),2)))</f>
        <v/>
      </c>
      <c r="I208" s="31">
        <f>IF(H208="","",E208-H208)</f>
        <v/>
      </c>
      <c r="J208" s="31">
        <f>IF(I208="","",IF(G208="Ausgabe",ROUND(I208*IFERROR(VLOOKUP(D208,Kategorien!$A$5:$E$46,4,FALSE),100)/100,2),I208))</f>
        <v/>
      </c>
      <c r="K208" s="32">
        <f>IF(A208="","",MONTH(A208))</f>
        <v/>
      </c>
      <c r="L208" s="31">
        <f>IF(OR(I208="",G208&lt;&gt;"Einnahme"),"",IF(IFERROR(VLOOKUP(D208,Kategorien!$A$5:$E$46,3,FALSE),"Nein")="Ja",I208,""))</f>
        <v/>
      </c>
    </row>
    <row r="209" ht="20" customHeight="1">
      <c r="A209" s="33" t="n"/>
      <c r="B209" s="34" t="n"/>
      <c r="C209" s="34" t="n"/>
      <c r="D209" s="34" t="n"/>
      <c r="E209" s="35" t="n"/>
      <c r="F209" s="36" t="n"/>
      <c r="G209" s="30">
        <f>IF(D209="","",IFERROR(VLOOKUP(D209,Kategorien!$A$5:$E$46,2,FALSE),""))</f>
        <v/>
      </c>
      <c r="H209" s="31">
        <f>IF(OR(E209="",G209=""),"",IF(Profil!$B$14="Ja",0,ROUND(E209*IF(F209="",IFERROR(VLOOKUP(D209,Kategorien!$A$5:$E$46,5,FALSE),0),F209)/(100+IF(F209="",IFERROR(VLOOKUP(D209,Kategorien!$A$5:$E$46,5,FALSE),0),F209)),2)))</f>
        <v/>
      </c>
      <c r="I209" s="31">
        <f>IF(H209="","",E209-H209)</f>
        <v/>
      </c>
      <c r="J209" s="31">
        <f>IF(I209="","",IF(G209="Ausgabe",ROUND(I209*IFERROR(VLOOKUP(D209,Kategorien!$A$5:$E$46,4,FALSE),100)/100,2),I209))</f>
        <v/>
      </c>
      <c r="K209" s="32">
        <f>IF(A209="","",MONTH(A209))</f>
        <v/>
      </c>
      <c r="L209" s="31">
        <f>IF(OR(I209="",G209&lt;&gt;"Einnahme"),"",IF(IFERROR(VLOOKUP(D209,Kategorien!$A$5:$E$46,3,FALSE),"Nein")="Ja",I209,""))</f>
        <v/>
      </c>
    </row>
    <row r="210" ht="20" customHeight="1">
      <c r="A210" s="26" t="n"/>
      <c r="B210" s="27" t="n"/>
      <c r="C210" s="27" t="n"/>
      <c r="D210" s="27" t="n"/>
      <c r="E210" s="28" t="n"/>
      <c r="F210" s="29" t="n"/>
      <c r="G210" s="30">
        <f>IF(D210="","",IFERROR(VLOOKUP(D210,Kategorien!$A$5:$E$46,2,FALSE),""))</f>
        <v/>
      </c>
      <c r="H210" s="31">
        <f>IF(OR(E210="",G210=""),"",IF(Profil!$B$14="Ja",0,ROUND(E210*IF(F210="",IFERROR(VLOOKUP(D210,Kategorien!$A$5:$E$46,5,FALSE),0),F210)/(100+IF(F210="",IFERROR(VLOOKUP(D210,Kategorien!$A$5:$E$46,5,FALSE),0),F210)),2)))</f>
        <v/>
      </c>
      <c r="I210" s="31">
        <f>IF(H210="","",E210-H210)</f>
        <v/>
      </c>
      <c r="J210" s="31">
        <f>IF(I210="","",IF(G210="Ausgabe",ROUND(I210*IFERROR(VLOOKUP(D210,Kategorien!$A$5:$E$46,4,FALSE),100)/100,2),I210))</f>
        <v/>
      </c>
      <c r="K210" s="32">
        <f>IF(A210="","",MONTH(A210))</f>
        <v/>
      </c>
      <c r="L210" s="31">
        <f>IF(OR(I210="",G210&lt;&gt;"Einnahme"),"",IF(IFERROR(VLOOKUP(D210,Kategorien!$A$5:$E$46,3,FALSE),"Nein")="Ja",I210,""))</f>
        <v/>
      </c>
    </row>
    <row r="211" ht="20" customHeight="1">
      <c r="A211" s="33" t="n"/>
      <c r="B211" s="34" t="n"/>
      <c r="C211" s="34" t="n"/>
      <c r="D211" s="34" t="n"/>
      <c r="E211" s="35" t="n"/>
      <c r="F211" s="36" t="n"/>
      <c r="G211" s="30">
        <f>IF(D211="","",IFERROR(VLOOKUP(D211,Kategorien!$A$5:$E$46,2,FALSE),""))</f>
        <v/>
      </c>
      <c r="H211" s="31">
        <f>IF(OR(E211="",G211=""),"",IF(Profil!$B$14="Ja",0,ROUND(E211*IF(F211="",IFERROR(VLOOKUP(D211,Kategorien!$A$5:$E$46,5,FALSE),0),F211)/(100+IF(F211="",IFERROR(VLOOKUP(D211,Kategorien!$A$5:$E$46,5,FALSE),0),F211)),2)))</f>
        <v/>
      </c>
      <c r="I211" s="31">
        <f>IF(H211="","",E211-H211)</f>
        <v/>
      </c>
      <c r="J211" s="31">
        <f>IF(I211="","",IF(G211="Ausgabe",ROUND(I211*IFERROR(VLOOKUP(D211,Kategorien!$A$5:$E$46,4,FALSE),100)/100,2),I211))</f>
        <v/>
      </c>
      <c r="K211" s="32">
        <f>IF(A211="","",MONTH(A211))</f>
        <v/>
      </c>
      <c r="L211" s="31">
        <f>IF(OR(I211="",G211&lt;&gt;"Einnahme"),"",IF(IFERROR(VLOOKUP(D211,Kategorien!$A$5:$E$46,3,FALSE),"Nein")="Ja",I211,""))</f>
        <v/>
      </c>
    </row>
    <row r="212" ht="20" customHeight="1">
      <c r="A212" s="26" t="n"/>
      <c r="B212" s="27" t="n"/>
      <c r="C212" s="27" t="n"/>
      <c r="D212" s="27" t="n"/>
      <c r="E212" s="28" t="n"/>
      <c r="F212" s="29" t="n"/>
      <c r="G212" s="30">
        <f>IF(D212="","",IFERROR(VLOOKUP(D212,Kategorien!$A$5:$E$46,2,FALSE),""))</f>
        <v/>
      </c>
      <c r="H212" s="31">
        <f>IF(OR(E212="",G212=""),"",IF(Profil!$B$14="Ja",0,ROUND(E212*IF(F212="",IFERROR(VLOOKUP(D212,Kategorien!$A$5:$E$46,5,FALSE),0),F212)/(100+IF(F212="",IFERROR(VLOOKUP(D212,Kategorien!$A$5:$E$46,5,FALSE),0),F212)),2)))</f>
        <v/>
      </c>
      <c r="I212" s="31">
        <f>IF(H212="","",E212-H212)</f>
        <v/>
      </c>
      <c r="J212" s="31">
        <f>IF(I212="","",IF(G212="Ausgabe",ROUND(I212*IFERROR(VLOOKUP(D212,Kategorien!$A$5:$E$46,4,FALSE),100)/100,2),I212))</f>
        <v/>
      </c>
      <c r="K212" s="32">
        <f>IF(A212="","",MONTH(A212))</f>
        <v/>
      </c>
      <c r="L212" s="31">
        <f>IF(OR(I212="",G212&lt;&gt;"Einnahme"),"",IF(IFERROR(VLOOKUP(D212,Kategorien!$A$5:$E$46,3,FALSE),"Nein")="Ja",I212,""))</f>
        <v/>
      </c>
    </row>
    <row r="213" ht="20" customHeight="1">
      <c r="A213" s="33" t="n"/>
      <c r="B213" s="34" t="n"/>
      <c r="C213" s="34" t="n"/>
      <c r="D213" s="34" t="n"/>
      <c r="E213" s="35" t="n"/>
      <c r="F213" s="36" t="n"/>
      <c r="G213" s="30">
        <f>IF(D213="","",IFERROR(VLOOKUP(D213,Kategorien!$A$5:$E$46,2,FALSE),""))</f>
        <v/>
      </c>
      <c r="H213" s="31">
        <f>IF(OR(E213="",G213=""),"",IF(Profil!$B$14="Ja",0,ROUND(E213*IF(F213="",IFERROR(VLOOKUP(D213,Kategorien!$A$5:$E$46,5,FALSE),0),F213)/(100+IF(F213="",IFERROR(VLOOKUP(D213,Kategorien!$A$5:$E$46,5,FALSE),0),F213)),2)))</f>
        <v/>
      </c>
      <c r="I213" s="31">
        <f>IF(H213="","",E213-H213)</f>
        <v/>
      </c>
      <c r="J213" s="31">
        <f>IF(I213="","",IF(G213="Ausgabe",ROUND(I213*IFERROR(VLOOKUP(D213,Kategorien!$A$5:$E$46,4,FALSE),100)/100,2),I213))</f>
        <v/>
      </c>
      <c r="K213" s="32">
        <f>IF(A213="","",MONTH(A213))</f>
        <v/>
      </c>
      <c r="L213" s="31">
        <f>IF(OR(I213="",G213&lt;&gt;"Einnahme"),"",IF(IFERROR(VLOOKUP(D213,Kategorien!$A$5:$E$46,3,FALSE),"Nein")="Ja",I213,""))</f>
        <v/>
      </c>
    </row>
    <row r="214" ht="20" customHeight="1">
      <c r="A214" s="26" t="n"/>
      <c r="B214" s="27" t="n"/>
      <c r="C214" s="27" t="n"/>
      <c r="D214" s="27" t="n"/>
      <c r="E214" s="28" t="n"/>
      <c r="F214" s="29" t="n"/>
      <c r="G214" s="30">
        <f>IF(D214="","",IFERROR(VLOOKUP(D214,Kategorien!$A$5:$E$46,2,FALSE),""))</f>
        <v/>
      </c>
      <c r="H214" s="31">
        <f>IF(OR(E214="",G214=""),"",IF(Profil!$B$14="Ja",0,ROUND(E214*IF(F214="",IFERROR(VLOOKUP(D214,Kategorien!$A$5:$E$46,5,FALSE),0),F214)/(100+IF(F214="",IFERROR(VLOOKUP(D214,Kategorien!$A$5:$E$46,5,FALSE),0),F214)),2)))</f>
        <v/>
      </c>
      <c r="I214" s="31">
        <f>IF(H214="","",E214-H214)</f>
        <v/>
      </c>
      <c r="J214" s="31">
        <f>IF(I214="","",IF(G214="Ausgabe",ROUND(I214*IFERROR(VLOOKUP(D214,Kategorien!$A$5:$E$46,4,FALSE),100)/100,2),I214))</f>
        <v/>
      </c>
      <c r="K214" s="32">
        <f>IF(A214="","",MONTH(A214))</f>
        <v/>
      </c>
      <c r="L214" s="31">
        <f>IF(OR(I214="",G214&lt;&gt;"Einnahme"),"",IF(IFERROR(VLOOKUP(D214,Kategorien!$A$5:$E$46,3,FALSE),"Nein")="Ja",I214,""))</f>
        <v/>
      </c>
    </row>
    <row r="215" ht="20" customHeight="1">
      <c r="A215" s="33" t="n"/>
      <c r="B215" s="34" t="n"/>
      <c r="C215" s="34" t="n"/>
      <c r="D215" s="34" t="n"/>
      <c r="E215" s="35" t="n"/>
      <c r="F215" s="36" t="n"/>
      <c r="G215" s="30">
        <f>IF(D215="","",IFERROR(VLOOKUP(D215,Kategorien!$A$5:$E$46,2,FALSE),""))</f>
        <v/>
      </c>
      <c r="H215" s="31">
        <f>IF(OR(E215="",G215=""),"",IF(Profil!$B$14="Ja",0,ROUND(E215*IF(F215="",IFERROR(VLOOKUP(D215,Kategorien!$A$5:$E$46,5,FALSE),0),F215)/(100+IF(F215="",IFERROR(VLOOKUP(D215,Kategorien!$A$5:$E$46,5,FALSE),0),F215)),2)))</f>
        <v/>
      </c>
      <c r="I215" s="31">
        <f>IF(H215="","",E215-H215)</f>
        <v/>
      </c>
      <c r="J215" s="31">
        <f>IF(I215="","",IF(G215="Ausgabe",ROUND(I215*IFERROR(VLOOKUP(D215,Kategorien!$A$5:$E$46,4,FALSE),100)/100,2),I215))</f>
        <v/>
      </c>
      <c r="K215" s="32">
        <f>IF(A215="","",MONTH(A215))</f>
        <v/>
      </c>
      <c r="L215" s="31">
        <f>IF(OR(I215="",G215&lt;&gt;"Einnahme"),"",IF(IFERROR(VLOOKUP(D215,Kategorien!$A$5:$E$46,3,FALSE),"Nein")="Ja",I215,""))</f>
        <v/>
      </c>
    </row>
    <row r="216" ht="20" customHeight="1">
      <c r="A216" s="26" t="n"/>
      <c r="B216" s="27" t="n"/>
      <c r="C216" s="27" t="n"/>
      <c r="D216" s="27" t="n"/>
      <c r="E216" s="28" t="n"/>
      <c r="F216" s="29" t="n"/>
      <c r="G216" s="30">
        <f>IF(D216="","",IFERROR(VLOOKUP(D216,Kategorien!$A$5:$E$46,2,FALSE),""))</f>
        <v/>
      </c>
      <c r="H216" s="31">
        <f>IF(OR(E216="",G216=""),"",IF(Profil!$B$14="Ja",0,ROUND(E216*IF(F216="",IFERROR(VLOOKUP(D216,Kategorien!$A$5:$E$46,5,FALSE),0),F216)/(100+IF(F216="",IFERROR(VLOOKUP(D216,Kategorien!$A$5:$E$46,5,FALSE),0),F216)),2)))</f>
        <v/>
      </c>
      <c r="I216" s="31">
        <f>IF(H216="","",E216-H216)</f>
        <v/>
      </c>
      <c r="J216" s="31">
        <f>IF(I216="","",IF(G216="Ausgabe",ROUND(I216*IFERROR(VLOOKUP(D216,Kategorien!$A$5:$E$46,4,FALSE),100)/100,2),I216))</f>
        <v/>
      </c>
      <c r="K216" s="32">
        <f>IF(A216="","",MONTH(A216))</f>
        <v/>
      </c>
      <c r="L216" s="31">
        <f>IF(OR(I216="",G216&lt;&gt;"Einnahme"),"",IF(IFERROR(VLOOKUP(D216,Kategorien!$A$5:$E$46,3,FALSE),"Nein")="Ja",I216,""))</f>
        <v/>
      </c>
    </row>
    <row r="217" ht="20" customHeight="1">
      <c r="A217" s="33" t="n"/>
      <c r="B217" s="34" t="n"/>
      <c r="C217" s="34" t="n"/>
      <c r="D217" s="34" t="n"/>
      <c r="E217" s="35" t="n"/>
      <c r="F217" s="36" t="n"/>
      <c r="G217" s="30">
        <f>IF(D217="","",IFERROR(VLOOKUP(D217,Kategorien!$A$5:$E$46,2,FALSE),""))</f>
        <v/>
      </c>
      <c r="H217" s="31">
        <f>IF(OR(E217="",G217=""),"",IF(Profil!$B$14="Ja",0,ROUND(E217*IF(F217="",IFERROR(VLOOKUP(D217,Kategorien!$A$5:$E$46,5,FALSE),0),F217)/(100+IF(F217="",IFERROR(VLOOKUP(D217,Kategorien!$A$5:$E$46,5,FALSE),0),F217)),2)))</f>
        <v/>
      </c>
      <c r="I217" s="31">
        <f>IF(H217="","",E217-H217)</f>
        <v/>
      </c>
      <c r="J217" s="31">
        <f>IF(I217="","",IF(G217="Ausgabe",ROUND(I217*IFERROR(VLOOKUP(D217,Kategorien!$A$5:$E$46,4,FALSE),100)/100,2),I217))</f>
        <v/>
      </c>
      <c r="K217" s="32">
        <f>IF(A217="","",MONTH(A217))</f>
        <v/>
      </c>
      <c r="L217" s="31">
        <f>IF(OR(I217="",G217&lt;&gt;"Einnahme"),"",IF(IFERROR(VLOOKUP(D217,Kategorien!$A$5:$E$46,3,FALSE),"Nein")="Ja",I217,""))</f>
        <v/>
      </c>
    </row>
    <row r="218" ht="20" customHeight="1">
      <c r="A218" s="26" t="n"/>
      <c r="B218" s="27" t="n"/>
      <c r="C218" s="27" t="n"/>
      <c r="D218" s="27" t="n"/>
      <c r="E218" s="28" t="n"/>
      <c r="F218" s="29" t="n"/>
      <c r="G218" s="30">
        <f>IF(D218="","",IFERROR(VLOOKUP(D218,Kategorien!$A$5:$E$46,2,FALSE),""))</f>
        <v/>
      </c>
      <c r="H218" s="31">
        <f>IF(OR(E218="",G218=""),"",IF(Profil!$B$14="Ja",0,ROUND(E218*IF(F218="",IFERROR(VLOOKUP(D218,Kategorien!$A$5:$E$46,5,FALSE),0),F218)/(100+IF(F218="",IFERROR(VLOOKUP(D218,Kategorien!$A$5:$E$46,5,FALSE),0),F218)),2)))</f>
        <v/>
      </c>
      <c r="I218" s="31">
        <f>IF(H218="","",E218-H218)</f>
        <v/>
      </c>
      <c r="J218" s="31">
        <f>IF(I218="","",IF(G218="Ausgabe",ROUND(I218*IFERROR(VLOOKUP(D218,Kategorien!$A$5:$E$46,4,FALSE),100)/100,2),I218))</f>
        <v/>
      </c>
      <c r="K218" s="32">
        <f>IF(A218="","",MONTH(A218))</f>
        <v/>
      </c>
      <c r="L218" s="31">
        <f>IF(OR(I218="",G218&lt;&gt;"Einnahme"),"",IF(IFERROR(VLOOKUP(D218,Kategorien!$A$5:$E$46,3,FALSE),"Nein")="Ja",I218,""))</f>
        <v/>
      </c>
    </row>
    <row r="219" ht="20" customHeight="1">
      <c r="A219" s="33" t="n"/>
      <c r="B219" s="34" t="n"/>
      <c r="C219" s="34" t="n"/>
      <c r="D219" s="34" t="n"/>
      <c r="E219" s="35" t="n"/>
      <c r="F219" s="36" t="n"/>
      <c r="G219" s="30">
        <f>IF(D219="","",IFERROR(VLOOKUP(D219,Kategorien!$A$5:$E$46,2,FALSE),""))</f>
        <v/>
      </c>
      <c r="H219" s="31">
        <f>IF(OR(E219="",G219=""),"",IF(Profil!$B$14="Ja",0,ROUND(E219*IF(F219="",IFERROR(VLOOKUP(D219,Kategorien!$A$5:$E$46,5,FALSE),0),F219)/(100+IF(F219="",IFERROR(VLOOKUP(D219,Kategorien!$A$5:$E$46,5,FALSE),0),F219)),2)))</f>
        <v/>
      </c>
      <c r="I219" s="31">
        <f>IF(H219="","",E219-H219)</f>
        <v/>
      </c>
      <c r="J219" s="31">
        <f>IF(I219="","",IF(G219="Ausgabe",ROUND(I219*IFERROR(VLOOKUP(D219,Kategorien!$A$5:$E$46,4,FALSE),100)/100,2),I219))</f>
        <v/>
      </c>
      <c r="K219" s="32">
        <f>IF(A219="","",MONTH(A219))</f>
        <v/>
      </c>
      <c r="L219" s="31">
        <f>IF(OR(I219="",G219&lt;&gt;"Einnahme"),"",IF(IFERROR(VLOOKUP(D219,Kategorien!$A$5:$E$46,3,FALSE),"Nein")="Ja",I219,""))</f>
        <v/>
      </c>
    </row>
    <row r="220" ht="20" customHeight="1">
      <c r="A220" s="26" t="n"/>
      <c r="B220" s="27" t="n"/>
      <c r="C220" s="27" t="n"/>
      <c r="D220" s="27" t="n"/>
      <c r="E220" s="28" t="n"/>
      <c r="F220" s="29" t="n"/>
      <c r="G220" s="30">
        <f>IF(D220="","",IFERROR(VLOOKUP(D220,Kategorien!$A$5:$E$46,2,FALSE),""))</f>
        <v/>
      </c>
      <c r="H220" s="31">
        <f>IF(OR(E220="",G220=""),"",IF(Profil!$B$14="Ja",0,ROUND(E220*IF(F220="",IFERROR(VLOOKUP(D220,Kategorien!$A$5:$E$46,5,FALSE),0),F220)/(100+IF(F220="",IFERROR(VLOOKUP(D220,Kategorien!$A$5:$E$46,5,FALSE),0),F220)),2)))</f>
        <v/>
      </c>
      <c r="I220" s="31">
        <f>IF(H220="","",E220-H220)</f>
        <v/>
      </c>
      <c r="J220" s="31">
        <f>IF(I220="","",IF(G220="Ausgabe",ROUND(I220*IFERROR(VLOOKUP(D220,Kategorien!$A$5:$E$46,4,FALSE),100)/100,2),I220))</f>
        <v/>
      </c>
      <c r="K220" s="32">
        <f>IF(A220="","",MONTH(A220))</f>
        <v/>
      </c>
      <c r="L220" s="31">
        <f>IF(OR(I220="",G220&lt;&gt;"Einnahme"),"",IF(IFERROR(VLOOKUP(D220,Kategorien!$A$5:$E$46,3,FALSE),"Nein")="Ja",I220,""))</f>
        <v/>
      </c>
    </row>
    <row r="221" ht="20" customHeight="1">
      <c r="A221" s="33" t="n"/>
      <c r="B221" s="34" t="n"/>
      <c r="C221" s="34" t="n"/>
      <c r="D221" s="34" t="n"/>
      <c r="E221" s="35" t="n"/>
      <c r="F221" s="36" t="n"/>
      <c r="G221" s="30">
        <f>IF(D221="","",IFERROR(VLOOKUP(D221,Kategorien!$A$5:$E$46,2,FALSE),""))</f>
        <v/>
      </c>
      <c r="H221" s="31">
        <f>IF(OR(E221="",G221=""),"",IF(Profil!$B$14="Ja",0,ROUND(E221*IF(F221="",IFERROR(VLOOKUP(D221,Kategorien!$A$5:$E$46,5,FALSE),0),F221)/(100+IF(F221="",IFERROR(VLOOKUP(D221,Kategorien!$A$5:$E$46,5,FALSE),0),F221)),2)))</f>
        <v/>
      </c>
      <c r="I221" s="31">
        <f>IF(H221="","",E221-H221)</f>
        <v/>
      </c>
      <c r="J221" s="31">
        <f>IF(I221="","",IF(G221="Ausgabe",ROUND(I221*IFERROR(VLOOKUP(D221,Kategorien!$A$5:$E$46,4,FALSE),100)/100,2),I221))</f>
        <v/>
      </c>
      <c r="K221" s="32">
        <f>IF(A221="","",MONTH(A221))</f>
        <v/>
      </c>
      <c r="L221" s="31">
        <f>IF(OR(I221="",G221&lt;&gt;"Einnahme"),"",IF(IFERROR(VLOOKUP(D221,Kategorien!$A$5:$E$46,3,FALSE),"Nein")="Ja",I221,""))</f>
        <v/>
      </c>
    </row>
    <row r="222" ht="20" customHeight="1">
      <c r="A222" s="26" t="n"/>
      <c r="B222" s="27" t="n"/>
      <c r="C222" s="27" t="n"/>
      <c r="D222" s="27" t="n"/>
      <c r="E222" s="28" t="n"/>
      <c r="F222" s="29" t="n"/>
      <c r="G222" s="30">
        <f>IF(D222="","",IFERROR(VLOOKUP(D222,Kategorien!$A$5:$E$46,2,FALSE),""))</f>
        <v/>
      </c>
      <c r="H222" s="31">
        <f>IF(OR(E222="",G222=""),"",IF(Profil!$B$14="Ja",0,ROUND(E222*IF(F222="",IFERROR(VLOOKUP(D222,Kategorien!$A$5:$E$46,5,FALSE),0),F222)/(100+IF(F222="",IFERROR(VLOOKUP(D222,Kategorien!$A$5:$E$46,5,FALSE),0),F222)),2)))</f>
        <v/>
      </c>
      <c r="I222" s="31">
        <f>IF(H222="","",E222-H222)</f>
        <v/>
      </c>
      <c r="J222" s="31">
        <f>IF(I222="","",IF(G222="Ausgabe",ROUND(I222*IFERROR(VLOOKUP(D222,Kategorien!$A$5:$E$46,4,FALSE),100)/100,2),I222))</f>
        <v/>
      </c>
      <c r="K222" s="32">
        <f>IF(A222="","",MONTH(A222))</f>
        <v/>
      </c>
      <c r="L222" s="31">
        <f>IF(OR(I222="",G222&lt;&gt;"Einnahme"),"",IF(IFERROR(VLOOKUP(D222,Kategorien!$A$5:$E$46,3,FALSE),"Nein")="Ja",I222,""))</f>
        <v/>
      </c>
    </row>
    <row r="223" ht="20" customHeight="1">
      <c r="A223" s="33" t="n"/>
      <c r="B223" s="34" t="n"/>
      <c r="C223" s="34" t="n"/>
      <c r="D223" s="34" t="n"/>
      <c r="E223" s="35" t="n"/>
      <c r="F223" s="36" t="n"/>
      <c r="G223" s="30">
        <f>IF(D223="","",IFERROR(VLOOKUP(D223,Kategorien!$A$5:$E$46,2,FALSE),""))</f>
        <v/>
      </c>
      <c r="H223" s="31">
        <f>IF(OR(E223="",G223=""),"",IF(Profil!$B$14="Ja",0,ROUND(E223*IF(F223="",IFERROR(VLOOKUP(D223,Kategorien!$A$5:$E$46,5,FALSE),0),F223)/(100+IF(F223="",IFERROR(VLOOKUP(D223,Kategorien!$A$5:$E$46,5,FALSE),0),F223)),2)))</f>
        <v/>
      </c>
      <c r="I223" s="31">
        <f>IF(H223="","",E223-H223)</f>
        <v/>
      </c>
      <c r="J223" s="31">
        <f>IF(I223="","",IF(G223="Ausgabe",ROUND(I223*IFERROR(VLOOKUP(D223,Kategorien!$A$5:$E$46,4,FALSE),100)/100,2),I223))</f>
        <v/>
      </c>
      <c r="K223" s="32">
        <f>IF(A223="","",MONTH(A223))</f>
        <v/>
      </c>
      <c r="L223" s="31">
        <f>IF(OR(I223="",G223&lt;&gt;"Einnahme"),"",IF(IFERROR(VLOOKUP(D223,Kategorien!$A$5:$E$46,3,FALSE),"Nein")="Ja",I223,""))</f>
        <v/>
      </c>
    </row>
    <row r="224" ht="20" customHeight="1">
      <c r="A224" s="26" t="n"/>
      <c r="B224" s="27" t="n"/>
      <c r="C224" s="27" t="n"/>
      <c r="D224" s="27" t="n"/>
      <c r="E224" s="28" t="n"/>
      <c r="F224" s="29" t="n"/>
      <c r="G224" s="30">
        <f>IF(D224="","",IFERROR(VLOOKUP(D224,Kategorien!$A$5:$E$46,2,FALSE),""))</f>
        <v/>
      </c>
      <c r="H224" s="31">
        <f>IF(OR(E224="",G224=""),"",IF(Profil!$B$14="Ja",0,ROUND(E224*IF(F224="",IFERROR(VLOOKUP(D224,Kategorien!$A$5:$E$46,5,FALSE),0),F224)/(100+IF(F224="",IFERROR(VLOOKUP(D224,Kategorien!$A$5:$E$46,5,FALSE),0),F224)),2)))</f>
        <v/>
      </c>
      <c r="I224" s="31">
        <f>IF(H224="","",E224-H224)</f>
        <v/>
      </c>
      <c r="J224" s="31">
        <f>IF(I224="","",IF(G224="Ausgabe",ROUND(I224*IFERROR(VLOOKUP(D224,Kategorien!$A$5:$E$46,4,FALSE),100)/100,2),I224))</f>
        <v/>
      </c>
      <c r="K224" s="32">
        <f>IF(A224="","",MONTH(A224))</f>
        <v/>
      </c>
      <c r="L224" s="31">
        <f>IF(OR(I224="",G224&lt;&gt;"Einnahme"),"",IF(IFERROR(VLOOKUP(D224,Kategorien!$A$5:$E$46,3,FALSE),"Nein")="Ja",I224,""))</f>
        <v/>
      </c>
    </row>
    <row r="225" ht="20" customHeight="1">
      <c r="A225" s="33" t="n"/>
      <c r="B225" s="34" t="n"/>
      <c r="C225" s="34" t="n"/>
      <c r="D225" s="34" t="n"/>
      <c r="E225" s="35" t="n"/>
      <c r="F225" s="36" t="n"/>
      <c r="G225" s="30">
        <f>IF(D225="","",IFERROR(VLOOKUP(D225,Kategorien!$A$5:$E$46,2,FALSE),""))</f>
        <v/>
      </c>
      <c r="H225" s="31">
        <f>IF(OR(E225="",G225=""),"",IF(Profil!$B$14="Ja",0,ROUND(E225*IF(F225="",IFERROR(VLOOKUP(D225,Kategorien!$A$5:$E$46,5,FALSE),0),F225)/(100+IF(F225="",IFERROR(VLOOKUP(D225,Kategorien!$A$5:$E$46,5,FALSE),0),F225)),2)))</f>
        <v/>
      </c>
      <c r="I225" s="31">
        <f>IF(H225="","",E225-H225)</f>
        <v/>
      </c>
      <c r="J225" s="31">
        <f>IF(I225="","",IF(G225="Ausgabe",ROUND(I225*IFERROR(VLOOKUP(D225,Kategorien!$A$5:$E$46,4,FALSE),100)/100,2),I225))</f>
        <v/>
      </c>
      <c r="K225" s="32">
        <f>IF(A225="","",MONTH(A225))</f>
        <v/>
      </c>
      <c r="L225" s="31">
        <f>IF(OR(I225="",G225&lt;&gt;"Einnahme"),"",IF(IFERROR(VLOOKUP(D225,Kategorien!$A$5:$E$46,3,FALSE),"Nein")="Ja",I225,""))</f>
        <v/>
      </c>
    </row>
    <row r="226" ht="20" customHeight="1">
      <c r="A226" s="26" t="n"/>
      <c r="B226" s="27" t="n"/>
      <c r="C226" s="27" t="n"/>
      <c r="D226" s="27" t="n"/>
      <c r="E226" s="28" t="n"/>
      <c r="F226" s="29" t="n"/>
      <c r="G226" s="30">
        <f>IF(D226="","",IFERROR(VLOOKUP(D226,Kategorien!$A$5:$E$46,2,FALSE),""))</f>
        <v/>
      </c>
      <c r="H226" s="31">
        <f>IF(OR(E226="",G226=""),"",IF(Profil!$B$14="Ja",0,ROUND(E226*IF(F226="",IFERROR(VLOOKUP(D226,Kategorien!$A$5:$E$46,5,FALSE),0),F226)/(100+IF(F226="",IFERROR(VLOOKUP(D226,Kategorien!$A$5:$E$46,5,FALSE),0),F226)),2)))</f>
        <v/>
      </c>
      <c r="I226" s="31">
        <f>IF(H226="","",E226-H226)</f>
        <v/>
      </c>
      <c r="J226" s="31">
        <f>IF(I226="","",IF(G226="Ausgabe",ROUND(I226*IFERROR(VLOOKUP(D226,Kategorien!$A$5:$E$46,4,FALSE),100)/100,2),I226))</f>
        <v/>
      </c>
      <c r="K226" s="32">
        <f>IF(A226="","",MONTH(A226))</f>
        <v/>
      </c>
      <c r="L226" s="31">
        <f>IF(OR(I226="",G226&lt;&gt;"Einnahme"),"",IF(IFERROR(VLOOKUP(D226,Kategorien!$A$5:$E$46,3,FALSE),"Nein")="Ja",I226,""))</f>
        <v/>
      </c>
    </row>
    <row r="227" ht="20" customHeight="1">
      <c r="A227" s="33" t="n"/>
      <c r="B227" s="34" t="n"/>
      <c r="C227" s="34" t="n"/>
      <c r="D227" s="34" t="n"/>
      <c r="E227" s="35" t="n"/>
      <c r="F227" s="36" t="n"/>
      <c r="G227" s="30">
        <f>IF(D227="","",IFERROR(VLOOKUP(D227,Kategorien!$A$5:$E$46,2,FALSE),""))</f>
        <v/>
      </c>
      <c r="H227" s="31">
        <f>IF(OR(E227="",G227=""),"",IF(Profil!$B$14="Ja",0,ROUND(E227*IF(F227="",IFERROR(VLOOKUP(D227,Kategorien!$A$5:$E$46,5,FALSE),0),F227)/(100+IF(F227="",IFERROR(VLOOKUP(D227,Kategorien!$A$5:$E$46,5,FALSE),0),F227)),2)))</f>
        <v/>
      </c>
      <c r="I227" s="31">
        <f>IF(H227="","",E227-H227)</f>
        <v/>
      </c>
      <c r="J227" s="31">
        <f>IF(I227="","",IF(G227="Ausgabe",ROUND(I227*IFERROR(VLOOKUP(D227,Kategorien!$A$5:$E$46,4,FALSE),100)/100,2),I227))</f>
        <v/>
      </c>
      <c r="K227" s="32">
        <f>IF(A227="","",MONTH(A227))</f>
        <v/>
      </c>
      <c r="L227" s="31">
        <f>IF(OR(I227="",G227&lt;&gt;"Einnahme"),"",IF(IFERROR(VLOOKUP(D227,Kategorien!$A$5:$E$46,3,FALSE),"Nein")="Ja",I227,""))</f>
        <v/>
      </c>
    </row>
    <row r="228" ht="20" customHeight="1">
      <c r="A228" s="26" t="n"/>
      <c r="B228" s="27" t="n"/>
      <c r="C228" s="27" t="n"/>
      <c r="D228" s="27" t="n"/>
      <c r="E228" s="28" t="n"/>
      <c r="F228" s="29" t="n"/>
      <c r="G228" s="30">
        <f>IF(D228="","",IFERROR(VLOOKUP(D228,Kategorien!$A$5:$E$46,2,FALSE),""))</f>
        <v/>
      </c>
      <c r="H228" s="31">
        <f>IF(OR(E228="",G228=""),"",IF(Profil!$B$14="Ja",0,ROUND(E228*IF(F228="",IFERROR(VLOOKUP(D228,Kategorien!$A$5:$E$46,5,FALSE),0),F228)/(100+IF(F228="",IFERROR(VLOOKUP(D228,Kategorien!$A$5:$E$46,5,FALSE),0),F228)),2)))</f>
        <v/>
      </c>
      <c r="I228" s="31">
        <f>IF(H228="","",E228-H228)</f>
        <v/>
      </c>
      <c r="J228" s="31">
        <f>IF(I228="","",IF(G228="Ausgabe",ROUND(I228*IFERROR(VLOOKUP(D228,Kategorien!$A$5:$E$46,4,FALSE),100)/100,2),I228))</f>
        <v/>
      </c>
      <c r="K228" s="32">
        <f>IF(A228="","",MONTH(A228))</f>
        <v/>
      </c>
      <c r="L228" s="31">
        <f>IF(OR(I228="",G228&lt;&gt;"Einnahme"),"",IF(IFERROR(VLOOKUP(D228,Kategorien!$A$5:$E$46,3,FALSE),"Nein")="Ja",I228,""))</f>
        <v/>
      </c>
    </row>
    <row r="229" ht="20" customHeight="1">
      <c r="A229" s="33" t="n"/>
      <c r="B229" s="34" t="n"/>
      <c r="C229" s="34" t="n"/>
      <c r="D229" s="34" t="n"/>
      <c r="E229" s="35" t="n"/>
      <c r="F229" s="36" t="n"/>
      <c r="G229" s="30">
        <f>IF(D229="","",IFERROR(VLOOKUP(D229,Kategorien!$A$5:$E$46,2,FALSE),""))</f>
        <v/>
      </c>
      <c r="H229" s="31">
        <f>IF(OR(E229="",G229=""),"",IF(Profil!$B$14="Ja",0,ROUND(E229*IF(F229="",IFERROR(VLOOKUP(D229,Kategorien!$A$5:$E$46,5,FALSE),0),F229)/(100+IF(F229="",IFERROR(VLOOKUP(D229,Kategorien!$A$5:$E$46,5,FALSE),0),F229)),2)))</f>
        <v/>
      </c>
      <c r="I229" s="31">
        <f>IF(H229="","",E229-H229)</f>
        <v/>
      </c>
      <c r="J229" s="31">
        <f>IF(I229="","",IF(G229="Ausgabe",ROUND(I229*IFERROR(VLOOKUP(D229,Kategorien!$A$5:$E$46,4,FALSE),100)/100,2),I229))</f>
        <v/>
      </c>
      <c r="K229" s="32">
        <f>IF(A229="","",MONTH(A229))</f>
        <v/>
      </c>
      <c r="L229" s="31">
        <f>IF(OR(I229="",G229&lt;&gt;"Einnahme"),"",IF(IFERROR(VLOOKUP(D229,Kategorien!$A$5:$E$46,3,FALSE),"Nein")="Ja",I229,""))</f>
        <v/>
      </c>
    </row>
    <row r="230" ht="20" customHeight="1">
      <c r="A230" s="26" t="n"/>
      <c r="B230" s="27" t="n"/>
      <c r="C230" s="27" t="n"/>
      <c r="D230" s="27" t="n"/>
      <c r="E230" s="28" t="n"/>
      <c r="F230" s="29" t="n"/>
      <c r="G230" s="30">
        <f>IF(D230="","",IFERROR(VLOOKUP(D230,Kategorien!$A$5:$E$46,2,FALSE),""))</f>
        <v/>
      </c>
      <c r="H230" s="31">
        <f>IF(OR(E230="",G230=""),"",IF(Profil!$B$14="Ja",0,ROUND(E230*IF(F230="",IFERROR(VLOOKUP(D230,Kategorien!$A$5:$E$46,5,FALSE),0),F230)/(100+IF(F230="",IFERROR(VLOOKUP(D230,Kategorien!$A$5:$E$46,5,FALSE),0),F230)),2)))</f>
        <v/>
      </c>
      <c r="I230" s="31">
        <f>IF(H230="","",E230-H230)</f>
        <v/>
      </c>
      <c r="J230" s="31">
        <f>IF(I230="","",IF(G230="Ausgabe",ROUND(I230*IFERROR(VLOOKUP(D230,Kategorien!$A$5:$E$46,4,FALSE),100)/100,2),I230))</f>
        <v/>
      </c>
      <c r="K230" s="32">
        <f>IF(A230="","",MONTH(A230))</f>
        <v/>
      </c>
      <c r="L230" s="31">
        <f>IF(OR(I230="",G230&lt;&gt;"Einnahme"),"",IF(IFERROR(VLOOKUP(D230,Kategorien!$A$5:$E$46,3,FALSE),"Nein")="Ja",I230,""))</f>
        <v/>
      </c>
    </row>
    <row r="231" ht="20" customHeight="1">
      <c r="A231" s="33" t="n"/>
      <c r="B231" s="34" t="n"/>
      <c r="C231" s="34" t="n"/>
      <c r="D231" s="34" t="n"/>
      <c r="E231" s="35" t="n"/>
      <c r="F231" s="36" t="n"/>
      <c r="G231" s="30">
        <f>IF(D231="","",IFERROR(VLOOKUP(D231,Kategorien!$A$5:$E$46,2,FALSE),""))</f>
        <v/>
      </c>
      <c r="H231" s="31">
        <f>IF(OR(E231="",G231=""),"",IF(Profil!$B$14="Ja",0,ROUND(E231*IF(F231="",IFERROR(VLOOKUP(D231,Kategorien!$A$5:$E$46,5,FALSE),0),F231)/(100+IF(F231="",IFERROR(VLOOKUP(D231,Kategorien!$A$5:$E$46,5,FALSE),0),F231)),2)))</f>
        <v/>
      </c>
      <c r="I231" s="31">
        <f>IF(H231="","",E231-H231)</f>
        <v/>
      </c>
      <c r="J231" s="31">
        <f>IF(I231="","",IF(G231="Ausgabe",ROUND(I231*IFERROR(VLOOKUP(D231,Kategorien!$A$5:$E$46,4,FALSE),100)/100,2),I231))</f>
        <v/>
      </c>
      <c r="K231" s="32">
        <f>IF(A231="","",MONTH(A231))</f>
        <v/>
      </c>
      <c r="L231" s="31">
        <f>IF(OR(I231="",G231&lt;&gt;"Einnahme"),"",IF(IFERROR(VLOOKUP(D231,Kategorien!$A$5:$E$46,3,FALSE),"Nein")="Ja",I231,""))</f>
        <v/>
      </c>
    </row>
    <row r="232" ht="20" customHeight="1">
      <c r="A232" s="26" t="n"/>
      <c r="B232" s="27" t="n"/>
      <c r="C232" s="27" t="n"/>
      <c r="D232" s="27" t="n"/>
      <c r="E232" s="28" t="n"/>
      <c r="F232" s="29" t="n"/>
      <c r="G232" s="30">
        <f>IF(D232="","",IFERROR(VLOOKUP(D232,Kategorien!$A$5:$E$46,2,FALSE),""))</f>
        <v/>
      </c>
      <c r="H232" s="31">
        <f>IF(OR(E232="",G232=""),"",IF(Profil!$B$14="Ja",0,ROUND(E232*IF(F232="",IFERROR(VLOOKUP(D232,Kategorien!$A$5:$E$46,5,FALSE),0),F232)/(100+IF(F232="",IFERROR(VLOOKUP(D232,Kategorien!$A$5:$E$46,5,FALSE),0),F232)),2)))</f>
        <v/>
      </c>
      <c r="I232" s="31">
        <f>IF(H232="","",E232-H232)</f>
        <v/>
      </c>
      <c r="J232" s="31">
        <f>IF(I232="","",IF(G232="Ausgabe",ROUND(I232*IFERROR(VLOOKUP(D232,Kategorien!$A$5:$E$46,4,FALSE),100)/100,2),I232))</f>
        <v/>
      </c>
      <c r="K232" s="32">
        <f>IF(A232="","",MONTH(A232))</f>
        <v/>
      </c>
      <c r="L232" s="31">
        <f>IF(OR(I232="",G232&lt;&gt;"Einnahme"),"",IF(IFERROR(VLOOKUP(D232,Kategorien!$A$5:$E$46,3,FALSE),"Nein")="Ja",I232,""))</f>
        <v/>
      </c>
    </row>
    <row r="233" ht="20" customHeight="1">
      <c r="A233" s="33" t="n"/>
      <c r="B233" s="34" t="n"/>
      <c r="C233" s="34" t="n"/>
      <c r="D233" s="34" t="n"/>
      <c r="E233" s="35" t="n"/>
      <c r="F233" s="36" t="n"/>
      <c r="G233" s="30">
        <f>IF(D233="","",IFERROR(VLOOKUP(D233,Kategorien!$A$5:$E$46,2,FALSE),""))</f>
        <v/>
      </c>
      <c r="H233" s="31">
        <f>IF(OR(E233="",G233=""),"",IF(Profil!$B$14="Ja",0,ROUND(E233*IF(F233="",IFERROR(VLOOKUP(D233,Kategorien!$A$5:$E$46,5,FALSE),0),F233)/(100+IF(F233="",IFERROR(VLOOKUP(D233,Kategorien!$A$5:$E$46,5,FALSE),0),F233)),2)))</f>
        <v/>
      </c>
      <c r="I233" s="31">
        <f>IF(H233="","",E233-H233)</f>
        <v/>
      </c>
      <c r="J233" s="31">
        <f>IF(I233="","",IF(G233="Ausgabe",ROUND(I233*IFERROR(VLOOKUP(D233,Kategorien!$A$5:$E$46,4,FALSE),100)/100,2),I233))</f>
        <v/>
      </c>
      <c r="K233" s="32">
        <f>IF(A233="","",MONTH(A233))</f>
        <v/>
      </c>
      <c r="L233" s="31">
        <f>IF(OR(I233="",G233&lt;&gt;"Einnahme"),"",IF(IFERROR(VLOOKUP(D233,Kategorien!$A$5:$E$46,3,FALSE),"Nein")="Ja",I233,""))</f>
        <v/>
      </c>
    </row>
    <row r="234" ht="20" customHeight="1">
      <c r="A234" s="26" t="n"/>
      <c r="B234" s="27" t="n"/>
      <c r="C234" s="27" t="n"/>
      <c r="D234" s="27" t="n"/>
      <c r="E234" s="28" t="n"/>
      <c r="F234" s="29" t="n"/>
      <c r="G234" s="30">
        <f>IF(D234="","",IFERROR(VLOOKUP(D234,Kategorien!$A$5:$E$46,2,FALSE),""))</f>
        <v/>
      </c>
      <c r="H234" s="31">
        <f>IF(OR(E234="",G234=""),"",IF(Profil!$B$14="Ja",0,ROUND(E234*IF(F234="",IFERROR(VLOOKUP(D234,Kategorien!$A$5:$E$46,5,FALSE),0),F234)/(100+IF(F234="",IFERROR(VLOOKUP(D234,Kategorien!$A$5:$E$46,5,FALSE),0),F234)),2)))</f>
        <v/>
      </c>
      <c r="I234" s="31">
        <f>IF(H234="","",E234-H234)</f>
        <v/>
      </c>
      <c r="J234" s="31">
        <f>IF(I234="","",IF(G234="Ausgabe",ROUND(I234*IFERROR(VLOOKUP(D234,Kategorien!$A$5:$E$46,4,FALSE),100)/100,2),I234))</f>
        <v/>
      </c>
      <c r="K234" s="32">
        <f>IF(A234="","",MONTH(A234))</f>
        <v/>
      </c>
      <c r="L234" s="31">
        <f>IF(OR(I234="",G234&lt;&gt;"Einnahme"),"",IF(IFERROR(VLOOKUP(D234,Kategorien!$A$5:$E$46,3,FALSE),"Nein")="Ja",I234,""))</f>
        <v/>
      </c>
    </row>
    <row r="235" ht="20" customHeight="1">
      <c r="A235" s="33" t="n"/>
      <c r="B235" s="34" t="n"/>
      <c r="C235" s="34" t="n"/>
      <c r="D235" s="34" t="n"/>
      <c r="E235" s="35" t="n"/>
      <c r="F235" s="36" t="n"/>
      <c r="G235" s="30">
        <f>IF(D235="","",IFERROR(VLOOKUP(D235,Kategorien!$A$5:$E$46,2,FALSE),""))</f>
        <v/>
      </c>
      <c r="H235" s="31">
        <f>IF(OR(E235="",G235=""),"",IF(Profil!$B$14="Ja",0,ROUND(E235*IF(F235="",IFERROR(VLOOKUP(D235,Kategorien!$A$5:$E$46,5,FALSE),0),F235)/(100+IF(F235="",IFERROR(VLOOKUP(D235,Kategorien!$A$5:$E$46,5,FALSE),0),F235)),2)))</f>
        <v/>
      </c>
      <c r="I235" s="31">
        <f>IF(H235="","",E235-H235)</f>
        <v/>
      </c>
      <c r="J235" s="31">
        <f>IF(I235="","",IF(G235="Ausgabe",ROUND(I235*IFERROR(VLOOKUP(D235,Kategorien!$A$5:$E$46,4,FALSE),100)/100,2),I235))</f>
        <v/>
      </c>
      <c r="K235" s="32">
        <f>IF(A235="","",MONTH(A235))</f>
        <v/>
      </c>
      <c r="L235" s="31">
        <f>IF(OR(I235="",G235&lt;&gt;"Einnahme"),"",IF(IFERROR(VLOOKUP(D235,Kategorien!$A$5:$E$46,3,FALSE),"Nein")="Ja",I235,""))</f>
        <v/>
      </c>
    </row>
    <row r="236" ht="20" customHeight="1">
      <c r="A236" s="26" t="n"/>
      <c r="B236" s="27" t="n"/>
      <c r="C236" s="27" t="n"/>
      <c r="D236" s="27" t="n"/>
      <c r="E236" s="28" t="n"/>
      <c r="F236" s="29" t="n"/>
      <c r="G236" s="30">
        <f>IF(D236="","",IFERROR(VLOOKUP(D236,Kategorien!$A$5:$E$46,2,FALSE),""))</f>
        <v/>
      </c>
      <c r="H236" s="31">
        <f>IF(OR(E236="",G236=""),"",IF(Profil!$B$14="Ja",0,ROUND(E236*IF(F236="",IFERROR(VLOOKUP(D236,Kategorien!$A$5:$E$46,5,FALSE),0),F236)/(100+IF(F236="",IFERROR(VLOOKUP(D236,Kategorien!$A$5:$E$46,5,FALSE),0),F236)),2)))</f>
        <v/>
      </c>
      <c r="I236" s="31">
        <f>IF(H236="","",E236-H236)</f>
        <v/>
      </c>
      <c r="J236" s="31">
        <f>IF(I236="","",IF(G236="Ausgabe",ROUND(I236*IFERROR(VLOOKUP(D236,Kategorien!$A$5:$E$46,4,FALSE),100)/100,2),I236))</f>
        <v/>
      </c>
      <c r="K236" s="32">
        <f>IF(A236="","",MONTH(A236))</f>
        <v/>
      </c>
      <c r="L236" s="31">
        <f>IF(OR(I236="",G236&lt;&gt;"Einnahme"),"",IF(IFERROR(VLOOKUP(D236,Kategorien!$A$5:$E$46,3,FALSE),"Nein")="Ja",I236,""))</f>
        <v/>
      </c>
    </row>
    <row r="237" ht="20" customHeight="1">
      <c r="A237" s="33" t="n"/>
      <c r="B237" s="34" t="n"/>
      <c r="C237" s="34" t="n"/>
      <c r="D237" s="34" t="n"/>
      <c r="E237" s="35" t="n"/>
      <c r="F237" s="36" t="n"/>
      <c r="G237" s="30">
        <f>IF(D237="","",IFERROR(VLOOKUP(D237,Kategorien!$A$5:$E$46,2,FALSE),""))</f>
        <v/>
      </c>
      <c r="H237" s="31">
        <f>IF(OR(E237="",G237=""),"",IF(Profil!$B$14="Ja",0,ROUND(E237*IF(F237="",IFERROR(VLOOKUP(D237,Kategorien!$A$5:$E$46,5,FALSE),0),F237)/(100+IF(F237="",IFERROR(VLOOKUP(D237,Kategorien!$A$5:$E$46,5,FALSE),0),F237)),2)))</f>
        <v/>
      </c>
      <c r="I237" s="31">
        <f>IF(H237="","",E237-H237)</f>
        <v/>
      </c>
      <c r="J237" s="31">
        <f>IF(I237="","",IF(G237="Ausgabe",ROUND(I237*IFERROR(VLOOKUP(D237,Kategorien!$A$5:$E$46,4,FALSE),100)/100,2),I237))</f>
        <v/>
      </c>
      <c r="K237" s="32">
        <f>IF(A237="","",MONTH(A237))</f>
        <v/>
      </c>
      <c r="L237" s="31">
        <f>IF(OR(I237="",G237&lt;&gt;"Einnahme"),"",IF(IFERROR(VLOOKUP(D237,Kategorien!$A$5:$E$46,3,FALSE),"Nein")="Ja",I237,""))</f>
        <v/>
      </c>
    </row>
    <row r="238" ht="20" customHeight="1">
      <c r="A238" s="26" t="n"/>
      <c r="B238" s="27" t="n"/>
      <c r="C238" s="27" t="n"/>
      <c r="D238" s="27" t="n"/>
      <c r="E238" s="28" t="n"/>
      <c r="F238" s="29" t="n"/>
      <c r="G238" s="30">
        <f>IF(D238="","",IFERROR(VLOOKUP(D238,Kategorien!$A$5:$E$46,2,FALSE),""))</f>
        <v/>
      </c>
      <c r="H238" s="31">
        <f>IF(OR(E238="",G238=""),"",IF(Profil!$B$14="Ja",0,ROUND(E238*IF(F238="",IFERROR(VLOOKUP(D238,Kategorien!$A$5:$E$46,5,FALSE),0),F238)/(100+IF(F238="",IFERROR(VLOOKUP(D238,Kategorien!$A$5:$E$46,5,FALSE),0),F238)),2)))</f>
        <v/>
      </c>
      <c r="I238" s="31">
        <f>IF(H238="","",E238-H238)</f>
        <v/>
      </c>
      <c r="J238" s="31">
        <f>IF(I238="","",IF(G238="Ausgabe",ROUND(I238*IFERROR(VLOOKUP(D238,Kategorien!$A$5:$E$46,4,FALSE),100)/100,2),I238))</f>
        <v/>
      </c>
      <c r="K238" s="32">
        <f>IF(A238="","",MONTH(A238))</f>
        <v/>
      </c>
      <c r="L238" s="31">
        <f>IF(OR(I238="",G238&lt;&gt;"Einnahme"),"",IF(IFERROR(VLOOKUP(D238,Kategorien!$A$5:$E$46,3,FALSE),"Nein")="Ja",I238,""))</f>
        <v/>
      </c>
    </row>
    <row r="239" ht="20" customHeight="1">
      <c r="A239" s="33" t="n"/>
      <c r="B239" s="34" t="n"/>
      <c r="C239" s="34" t="n"/>
      <c r="D239" s="34" t="n"/>
      <c r="E239" s="35" t="n"/>
      <c r="F239" s="36" t="n"/>
      <c r="G239" s="30">
        <f>IF(D239="","",IFERROR(VLOOKUP(D239,Kategorien!$A$5:$E$46,2,FALSE),""))</f>
        <v/>
      </c>
      <c r="H239" s="31">
        <f>IF(OR(E239="",G239=""),"",IF(Profil!$B$14="Ja",0,ROUND(E239*IF(F239="",IFERROR(VLOOKUP(D239,Kategorien!$A$5:$E$46,5,FALSE),0),F239)/(100+IF(F239="",IFERROR(VLOOKUP(D239,Kategorien!$A$5:$E$46,5,FALSE),0),F239)),2)))</f>
        <v/>
      </c>
      <c r="I239" s="31">
        <f>IF(H239="","",E239-H239)</f>
        <v/>
      </c>
      <c r="J239" s="31">
        <f>IF(I239="","",IF(G239="Ausgabe",ROUND(I239*IFERROR(VLOOKUP(D239,Kategorien!$A$5:$E$46,4,FALSE),100)/100,2),I239))</f>
        <v/>
      </c>
      <c r="K239" s="32">
        <f>IF(A239="","",MONTH(A239))</f>
        <v/>
      </c>
      <c r="L239" s="31">
        <f>IF(OR(I239="",G239&lt;&gt;"Einnahme"),"",IF(IFERROR(VLOOKUP(D239,Kategorien!$A$5:$E$46,3,FALSE),"Nein")="Ja",I239,""))</f>
        <v/>
      </c>
    </row>
    <row r="240" ht="20" customHeight="1">
      <c r="A240" s="26" t="n"/>
      <c r="B240" s="27" t="n"/>
      <c r="C240" s="27" t="n"/>
      <c r="D240" s="27" t="n"/>
      <c r="E240" s="28" t="n"/>
      <c r="F240" s="29" t="n"/>
      <c r="G240" s="30">
        <f>IF(D240="","",IFERROR(VLOOKUP(D240,Kategorien!$A$5:$E$46,2,FALSE),""))</f>
        <v/>
      </c>
      <c r="H240" s="31">
        <f>IF(OR(E240="",G240=""),"",IF(Profil!$B$14="Ja",0,ROUND(E240*IF(F240="",IFERROR(VLOOKUP(D240,Kategorien!$A$5:$E$46,5,FALSE),0),F240)/(100+IF(F240="",IFERROR(VLOOKUP(D240,Kategorien!$A$5:$E$46,5,FALSE),0),F240)),2)))</f>
        <v/>
      </c>
      <c r="I240" s="31">
        <f>IF(H240="","",E240-H240)</f>
        <v/>
      </c>
      <c r="J240" s="31">
        <f>IF(I240="","",IF(G240="Ausgabe",ROUND(I240*IFERROR(VLOOKUP(D240,Kategorien!$A$5:$E$46,4,FALSE),100)/100,2),I240))</f>
        <v/>
      </c>
      <c r="K240" s="32">
        <f>IF(A240="","",MONTH(A240))</f>
        <v/>
      </c>
      <c r="L240" s="31">
        <f>IF(OR(I240="",G240&lt;&gt;"Einnahme"),"",IF(IFERROR(VLOOKUP(D240,Kategorien!$A$5:$E$46,3,FALSE),"Nein")="Ja",I240,""))</f>
        <v/>
      </c>
    </row>
    <row r="241" ht="20" customHeight="1">
      <c r="A241" s="33" t="n"/>
      <c r="B241" s="34" t="n"/>
      <c r="C241" s="34" t="n"/>
      <c r="D241" s="34" t="n"/>
      <c r="E241" s="35" t="n"/>
      <c r="F241" s="36" t="n"/>
      <c r="G241" s="30">
        <f>IF(D241="","",IFERROR(VLOOKUP(D241,Kategorien!$A$5:$E$46,2,FALSE),""))</f>
        <v/>
      </c>
      <c r="H241" s="31">
        <f>IF(OR(E241="",G241=""),"",IF(Profil!$B$14="Ja",0,ROUND(E241*IF(F241="",IFERROR(VLOOKUP(D241,Kategorien!$A$5:$E$46,5,FALSE),0),F241)/(100+IF(F241="",IFERROR(VLOOKUP(D241,Kategorien!$A$5:$E$46,5,FALSE),0),F241)),2)))</f>
        <v/>
      </c>
      <c r="I241" s="31">
        <f>IF(H241="","",E241-H241)</f>
        <v/>
      </c>
      <c r="J241" s="31">
        <f>IF(I241="","",IF(G241="Ausgabe",ROUND(I241*IFERROR(VLOOKUP(D241,Kategorien!$A$5:$E$46,4,FALSE),100)/100,2),I241))</f>
        <v/>
      </c>
      <c r="K241" s="32">
        <f>IF(A241="","",MONTH(A241))</f>
        <v/>
      </c>
      <c r="L241" s="31">
        <f>IF(OR(I241="",G241&lt;&gt;"Einnahme"),"",IF(IFERROR(VLOOKUP(D241,Kategorien!$A$5:$E$46,3,FALSE),"Nein")="Ja",I241,""))</f>
        <v/>
      </c>
    </row>
    <row r="242" ht="20" customHeight="1">
      <c r="A242" s="26" t="n"/>
      <c r="B242" s="27" t="n"/>
      <c r="C242" s="27" t="n"/>
      <c r="D242" s="27" t="n"/>
      <c r="E242" s="28" t="n"/>
      <c r="F242" s="29" t="n"/>
      <c r="G242" s="30">
        <f>IF(D242="","",IFERROR(VLOOKUP(D242,Kategorien!$A$5:$E$46,2,FALSE),""))</f>
        <v/>
      </c>
      <c r="H242" s="31">
        <f>IF(OR(E242="",G242=""),"",IF(Profil!$B$14="Ja",0,ROUND(E242*IF(F242="",IFERROR(VLOOKUP(D242,Kategorien!$A$5:$E$46,5,FALSE),0),F242)/(100+IF(F242="",IFERROR(VLOOKUP(D242,Kategorien!$A$5:$E$46,5,FALSE),0),F242)),2)))</f>
        <v/>
      </c>
      <c r="I242" s="31">
        <f>IF(H242="","",E242-H242)</f>
        <v/>
      </c>
      <c r="J242" s="31">
        <f>IF(I242="","",IF(G242="Ausgabe",ROUND(I242*IFERROR(VLOOKUP(D242,Kategorien!$A$5:$E$46,4,FALSE),100)/100,2),I242))</f>
        <v/>
      </c>
      <c r="K242" s="32">
        <f>IF(A242="","",MONTH(A242))</f>
        <v/>
      </c>
      <c r="L242" s="31">
        <f>IF(OR(I242="",G242&lt;&gt;"Einnahme"),"",IF(IFERROR(VLOOKUP(D242,Kategorien!$A$5:$E$46,3,FALSE),"Nein")="Ja",I242,""))</f>
        <v/>
      </c>
    </row>
    <row r="243" ht="20" customHeight="1">
      <c r="A243" s="33" t="n"/>
      <c r="B243" s="34" t="n"/>
      <c r="C243" s="34" t="n"/>
      <c r="D243" s="34" t="n"/>
      <c r="E243" s="35" t="n"/>
      <c r="F243" s="36" t="n"/>
      <c r="G243" s="30">
        <f>IF(D243="","",IFERROR(VLOOKUP(D243,Kategorien!$A$5:$E$46,2,FALSE),""))</f>
        <v/>
      </c>
      <c r="H243" s="31">
        <f>IF(OR(E243="",G243=""),"",IF(Profil!$B$14="Ja",0,ROUND(E243*IF(F243="",IFERROR(VLOOKUP(D243,Kategorien!$A$5:$E$46,5,FALSE),0),F243)/(100+IF(F243="",IFERROR(VLOOKUP(D243,Kategorien!$A$5:$E$46,5,FALSE),0),F243)),2)))</f>
        <v/>
      </c>
      <c r="I243" s="31">
        <f>IF(H243="","",E243-H243)</f>
        <v/>
      </c>
      <c r="J243" s="31">
        <f>IF(I243="","",IF(G243="Ausgabe",ROUND(I243*IFERROR(VLOOKUP(D243,Kategorien!$A$5:$E$46,4,FALSE),100)/100,2),I243))</f>
        <v/>
      </c>
      <c r="K243" s="32">
        <f>IF(A243="","",MONTH(A243))</f>
        <v/>
      </c>
      <c r="L243" s="31">
        <f>IF(OR(I243="",G243&lt;&gt;"Einnahme"),"",IF(IFERROR(VLOOKUP(D243,Kategorien!$A$5:$E$46,3,FALSE),"Nein")="Ja",I243,""))</f>
        <v/>
      </c>
    </row>
    <row r="244" ht="20" customHeight="1">
      <c r="A244" s="26" t="n"/>
      <c r="B244" s="27" t="n"/>
      <c r="C244" s="27" t="n"/>
      <c r="D244" s="27" t="n"/>
      <c r="E244" s="28" t="n"/>
      <c r="F244" s="29" t="n"/>
      <c r="G244" s="30">
        <f>IF(D244="","",IFERROR(VLOOKUP(D244,Kategorien!$A$5:$E$46,2,FALSE),""))</f>
        <v/>
      </c>
      <c r="H244" s="31">
        <f>IF(OR(E244="",G244=""),"",IF(Profil!$B$14="Ja",0,ROUND(E244*IF(F244="",IFERROR(VLOOKUP(D244,Kategorien!$A$5:$E$46,5,FALSE),0),F244)/(100+IF(F244="",IFERROR(VLOOKUP(D244,Kategorien!$A$5:$E$46,5,FALSE),0),F244)),2)))</f>
        <v/>
      </c>
      <c r="I244" s="31">
        <f>IF(H244="","",E244-H244)</f>
        <v/>
      </c>
      <c r="J244" s="31">
        <f>IF(I244="","",IF(G244="Ausgabe",ROUND(I244*IFERROR(VLOOKUP(D244,Kategorien!$A$5:$E$46,4,FALSE),100)/100,2),I244))</f>
        <v/>
      </c>
      <c r="K244" s="32">
        <f>IF(A244="","",MONTH(A244))</f>
        <v/>
      </c>
      <c r="L244" s="31">
        <f>IF(OR(I244="",G244&lt;&gt;"Einnahme"),"",IF(IFERROR(VLOOKUP(D244,Kategorien!$A$5:$E$46,3,FALSE),"Nein")="Ja",I244,""))</f>
        <v/>
      </c>
    </row>
    <row r="245" ht="20" customHeight="1">
      <c r="A245" s="33" t="n"/>
      <c r="B245" s="34" t="n"/>
      <c r="C245" s="34" t="n"/>
      <c r="D245" s="34" t="n"/>
      <c r="E245" s="35" t="n"/>
      <c r="F245" s="36" t="n"/>
      <c r="G245" s="30">
        <f>IF(D245="","",IFERROR(VLOOKUP(D245,Kategorien!$A$5:$E$46,2,FALSE),""))</f>
        <v/>
      </c>
      <c r="H245" s="31">
        <f>IF(OR(E245="",G245=""),"",IF(Profil!$B$14="Ja",0,ROUND(E245*IF(F245="",IFERROR(VLOOKUP(D245,Kategorien!$A$5:$E$46,5,FALSE),0),F245)/(100+IF(F245="",IFERROR(VLOOKUP(D245,Kategorien!$A$5:$E$46,5,FALSE),0),F245)),2)))</f>
        <v/>
      </c>
      <c r="I245" s="31">
        <f>IF(H245="","",E245-H245)</f>
        <v/>
      </c>
      <c r="J245" s="31">
        <f>IF(I245="","",IF(G245="Ausgabe",ROUND(I245*IFERROR(VLOOKUP(D245,Kategorien!$A$5:$E$46,4,FALSE),100)/100,2),I245))</f>
        <v/>
      </c>
      <c r="K245" s="32">
        <f>IF(A245="","",MONTH(A245))</f>
        <v/>
      </c>
      <c r="L245" s="31">
        <f>IF(OR(I245="",G245&lt;&gt;"Einnahme"),"",IF(IFERROR(VLOOKUP(D245,Kategorien!$A$5:$E$46,3,FALSE),"Nein")="Ja",I245,""))</f>
        <v/>
      </c>
    </row>
    <row r="246" ht="20" customHeight="1">
      <c r="A246" s="26" t="n"/>
      <c r="B246" s="27" t="n"/>
      <c r="C246" s="27" t="n"/>
      <c r="D246" s="27" t="n"/>
      <c r="E246" s="28" t="n"/>
      <c r="F246" s="29" t="n"/>
      <c r="G246" s="30">
        <f>IF(D246="","",IFERROR(VLOOKUP(D246,Kategorien!$A$5:$E$46,2,FALSE),""))</f>
        <v/>
      </c>
      <c r="H246" s="31">
        <f>IF(OR(E246="",G246=""),"",IF(Profil!$B$14="Ja",0,ROUND(E246*IF(F246="",IFERROR(VLOOKUP(D246,Kategorien!$A$5:$E$46,5,FALSE),0),F246)/(100+IF(F246="",IFERROR(VLOOKUP(D246,Kategorien!$A$5:$E$46,5,FALSE),0),F246)),2)))</f>
        <v/>
      </c>
      <c r="I246" s="31">
        <f>IF(H246="","",E246-H246)</f>
        <v/>
      </c>
      <c r="J246" s="31">
        <f>IF(I246="","",IF(G246="Ausgabe",ROUND(I246*IFERROR(VLOOKUP(D246,Kategorien!$A$5:$E$46,4,FALSE),100)/100,2),I246))</f>
        <v/>
      </c>
      <c r="K246" s="32">
        <f>IF(A246="","",MONTH(A246))</f>
        <v/>
      </c>
      <c r="L246" s="31">
        <f>IF(OR(I246="",G246&lt;&gt;"Einnahme"),"",IF(IFERROR(VLOOKUP(D246,Kategorien!$A$5:$E$46,3,FALSE),"Nein")="Ja",I246,""))</f>
        <v/>
      </c>
    </row>
    <row r="247" ht="20" customHeight="1">
      <c r="A247" s="33" t="n"/>
      <c r="B247" s="34" t="n"/>
      <c r="C247" s="34" t="n"/>
      <c r="D247" s="34" t="n"/>
      <c r="E247" s="35" t="n"/>
      <c r="F247" s="36" t="n"/>
      <c r="G247" s="30">
        <f>IF(D247="","",IFERROR(VLOOKUP(D247,Kategorien!$A$5:$E$46,2,FALSE),""))</f>
        <v/>
      </c>
      <c r="H247" s="31">
        <f>IF(OR(E247="",G247=""),"",IF(Profil!$B$14="Ja",0,ROUND(E247*IF(F247="",IFERROR(VLOOKUP(D247,Kategorien!$A$5:$E$46,5,FALSE),0),F247)/(100+IF(F247="",IFERROR(VLOOKUP(D247,Kategorien!$A$5:$E$46,5,FALSE),0),F247)),2)))</f>
        <v/>
      </c>
      <c r="I247" s="31">
        <f>IF(H247="","",E247-H247)</f>
        <v/>
      </c>
      <c r="J247" s="31">
        <f>IF(I247="","",IF(G247="Ausgabe",ROUND(I247*IFERROR(VLOOKUP(D247,Kategorien!$A$5:$E$46,4,FALSE),100)/100,2),I247))</f>
        <v/>
      </c>
      <c r="K247" s="32">
        <f>IF(A247="","",MONTH(A247))</f>
        <v/>
      </c>
      <c r="L247" s="31">
        <f>IF(OR(I247="",G247&lt;&gt;"Einnahme"),"",IF(IFERROR(VLOOKUP(D247,Kategorien!$A$5:$E$46,3,FALSE),"Nein")="Ja",I247,""))</f>
        <v/>
      </c>
    </row>
    <row r="248" ht="20" customHeight="1">
      <c r="A248" s="26" t="n"/>
      <c r="B248" s="27" t="n"/>
      <c r="C248" s="27" t="n"/>
      <c r="D248" s="27" t="n"/>
      <c r="E248" s="28" t="n"/>
      <c r="F248" s="29" t="n"/>
      <c r="G248" s="30">
        <f>IF(D248="","",IFERROR(VLOOKUP(D248,Kategorien!$A$5:$E$46,2,FALSE),""))</f>
        <v/>
      </c>
      <c r="H248" s="31">
        <f>IF(OR(E248="",G248=""),"",IF(Profil!$B$14="Ja",0,ROUND(E248*IF(F248="",IFERROR(VLOOKUP(D248,Kategorien!$A$5:$E$46,5,FALSE),0),F248)/(100+IF(F248="",IFERROR(VLOOKUP(D248,Kategorien!$A$5:$E$46,5,FALSE),0),F248)),2)))</f>
        <v/>
      </c>
      <c r="I248" s="31">
        <f>IF(H248="","",E248-H248)</f>
        <v/>
      </c>
      <c r="J248" s="31">
        <f>IF(I248="","",IF(G248="Ausgabe",ROUND(I248*IFERROR(VLOOKUP(D248,Kategorien!$A$5:$E$46,4,FALSE),100)/100,2),I248))</f>
        <v/>
      </c>
      <c r="K248" s="32">
        <f>IF(A248="","",MONTH(A248))</f>
        <v/>
      </c>
      <c r="L248" s="31">
        <f>IF(OR(I248="",G248&lt;&gt;"Einnahme"),"",IF(IFERROR(VLOOKUP(D248,Kategorien!$A$5:$E$46,3,FALSE),"Nein")="Ja",I248,""))</f>
        <v/>
      </c>
    </row>
    <row r="249" ht="20" customHeight="1">
      <c r="A249" s="33" t="n"/>
      <c r="B249" s="34" t="n"/>
      <c r="C249" s="34" t="n"/>
      <c r="D249" s="34" t="n"/>
      <c r="E249" s="35" t="n"/>
      <c r="F249" s="36" t="n"/>
      <c r="G249" s="30">
        <f>IF(D249="","",IFERROR(VLOOKUP(D249,Kategorien!$A$5:$E$46,2,FALSE),""))</f>
        <v/>
      </c>
      <c r="H249" s="31">
        <f>IF(OR(E249="",G249=""),"",IF(Profil!$B$14="Ja",0,ROUND(E249*IF(F249="",IFERROR(VLOOKUP(D249,Kategorien!$A$5:$E$46,5,FALSE),0),F249)/(100+IF(F249="",IFERROR(VLOOKUP(D249,Kategorien!$A$5:$E$46,5,FALSE),0),F249)),2)))</f>
        <v/>
      </c>
      <c r="I249" s="31">
        <f>IF(H249="","",E249-H249)</f>
        <v/>
      </c>
      <c r="J249" s="31">
        <f>IF(I249="","",IF(G249="Ausgabe",ROUND(I249*IFERROR(VLOOKUP(D249,Kategorien!$A$5:$E$46,4,FALSE),100)/100,2),I249))</f>
        <v/>
      </c>
      <c r="K249" s="32">
        <f>IF(A249="","",MONTH(A249))</f>
        <v/>
      </c>
      <c r="L249" s="31">
        <f>IF(OR(I249="",G249&lt;&gt;"Einnahme"),"",IF(IFERROR(VLOOKUP(D249,Kategorien!$A$5:$E$46,3,FALSE),"Nein")="Ja",I249,""))</f>
        <v/>
      </c>
    </row>
    <row r="250" ht="20" customHeight="1">
      <c r="A250" s="26" t="n"/>
      <c r="B250" s="27" t="n"/>
      <c r="C250" s="27" t="n"/>
      <c r="D250" s="27" t="n"/>
      <c r="E250" s="28" t="n"/>
      <c r="F250" s="29" t="n"/>
      <c r="G250" s="30">
        <f>IF(D250="","",IFERROR(VLOOKUP(D250,Kategorien!$A$5:$E$46,2,FALSE),""))</f>
        <v/>
      </c>
      <c r="H250" s="31">
        <f>IF(OR(E250="",G250=""),"",IF(Profil!$B$14="Ja",0,ROUND(E250*IF(F250="",IFERROR(VLOOKUP(D250,Kategorien!$A$5:$E$46,5,FALSE),0),F250)/(100+IF(F250="",IFERROR(VLOOKUP(D250,Kategorien!$A$5:$E$46,5,FALSE),0),F250)),2)))</f>
        <v/>
      </c>
      <c r="I250" s="31">
        <f>IF(H250="","",E250-H250)</f>
        <v/>
      </c>
      <c r="J250" s="31">
        <f>IF(I250="","",IF(G250="Ausgabe",ROUND(I250*IFERROR(VLOOKUP(D250,Kategorien!$A$5:$E$46,4,FALSE),100)/100,2),I250))</f>
        <v/>
      </c>
      <c r="K250" s="32">
        <f>IF(A250="","",MONTH(A250))</f>
        <v/>
      </c>
      <c r="L250" s="31">
        <f>IF(OR(I250="",G250&lt;&gt;"Einnahme"),"",IF(IFERROR(VLOOKUP(D250,Kategorien!$A$5:$E$46,3,FALSE),"Nein")="Ja",I250,""))</f>
        <v/>
      </c>
    </row>
    <row r="251" ht="20" customHeight="1">
      <c r="A251" s="33" t="n"/>
      <c r="B251" s="34" t="n"/>
      <c r="C251" s="34" t="n"/>
      <c r="D251" s="34" t="n"/>
      <c r="E251" s="35" t="n"/>
      <c r="F251" s="36" t="n"/>
      <c r="G251" s="30">
        <f>IF(D251="","",IFERROR(VLOOKUP(D251,Kategorien!$A$5:$E$46,2,FALSE),""))</f>
        <v/>
      </c>
      <c r="H251" s="31">
        <f>IF(OR(E251="",G251=""),"",IF(Profil!$B$14="Ja",0,ROUND(E251*IF(F251="",IFERROR(VLOOKUP(D251,Kategorien!$A$5:$E$46,5,FALSE),0),F251)/(100+IF(F251="",IFERROR(VLOOKUP(D251,Kategorien!$A$5:$E$46,5,FALSE),0),F251)),2)))</f>
        <v/>
      </c>
      <c r="I251" s="31">
        <f>IF(H251="","",E251-H251)</f>
        <v/>
      </c>
      <c r="J251" s="31">
        <f>IF(I251="","",IF(G251="Ausgabe",ROUND(I251*IFERROR(VLOOKUP(D251,Kategorien!$A$5:$E$46,4,FALSE),100)/100,2),I251))</f>
        <v/>
      </c>
      <c r="K251" s="32">
        <f>IF(A251="","",MONTH(A251))</f>
        <v/>
      </c>
      <c r="L251" s="31">
        <f>IF(OR(I251="",G251&lt;&gt;"Einnahme"),"",IF(IFERROR(VLOOKUP(D251,Kategorien!$A$5:$E$46,3,FALSE),"Nein")="Ja",I251,""))</f>
        <v/>
      </c>
    </row>
    <row r="252" ht="20" customHeight="1">
      <c r="A252" s="26" t="n"/>
      <c r="B252" s="27" t="n"/>
      <c r="C252" s="27" t="n"/>
      <c r="D252" s="27" t="n"/>
      <c r="E252" s="28" t="n"/>
      <c r="F252" s="29" t="n"/>
      <c r="G252" s="30">
        <f>IF(D252="","",IFERROR(VLOOKUP(D252,Kategorien!$A$5:$E$46,2,FALSE),""))</f>
        <v/>
      </c>
      <c r="H252" s="31">
        <f>IF(OR(E252="",G252=""),"",IF(Profil!$B$14="Ja",0,ROUND(E252*IF(F252="",IFERROR(VLOOKUP(D252,Kategorien!$A$5:$E$46,5,FALSE),0),F252)/(100+IF(F252="",IFERROR(VLOOKUP(D252,Kategorien!$A$5:$E$46,5,FALSE),0),F252)),2)))</f>
        <v/>
      </c>
      <c r="I252" s="31">
        <f>IF(H252="","",E252-H252)</f>
        <v/>
      </c>
      <c r="J252" s="31">
        <f>IF(I252="","",IF(G252="Ausgabe",ROUND(I252*IFERROR(VLOOKUP(D252,Kategorien!$A$5:$E$46,4,FALSE),100)/100,2),I252))</f>
        <v/>
      </c>
      <c r="K252" s="32">
        <f>IF(A252="","",MONTH(A252))</f>
        <v/>
      </c>
      <c r="L252" s="31">
        <f>IF(OR(I252="",G252&lt;&gt;"Einnahme"),"",IF(IFERROR(VLOOKUP(D252,Kategorien!$A$5:$E$46,3,FALSE),"Nein")="Ja",I252,""))</f>
        <v/>
      </c>
    </row>
    <row r="253" ht="20" customHeight="1">
      <c r="A253" s="33" t="n"/>
      <c r="B253" s="34" t="n"/>
      <c r="C253" s="34" t="n"/>
      <c r="D253" s="34" t="n"/>
      <c r="E253" s="35" t="n"/>
      <c r="F253" s="36" t="n"/>
      <c r="G253" s="30">
        <f>IF(D253="","",IFERROR(VLOOKUP(D253,Kategorien!$A$5:$E$46,2,FALSE),""))</f>
        <v/>
      </c>
      <c r="H253" s="31">
        <f>IF(OR(E253="",G253=""),"",IF(Profil!$B$14="Ja",0,ROUND(E253*IF(F253="",IFERROR(VLOOKUP(D253,Kategorien!$A$5:$E$46,5,FALSE),0),F253)/(100+IF(F253="",IFERROR(VLOOKUP(D253,Kategorien!$A$5:$E$46,5,FALSE),0),F253)),2)))</f>
        <v/>
      </c>
      <c r="I253" s="31">
        <f>IF(H253="","",E253-H253)</f>
        <v/>
      </c>
      <c r="J253" s="31">
        <f>IF(I253="","",IF(G253="Ausgabe",ROUND(I253*IFERROR(VLOOKUP(D253,Kategorien!$A$5:$E$46,4,FALSE),100)/100,2),I253))</f>
        <v/>
      </c>
      <c r="K253" s="32">
        <f>IF(A253="","",MONTH(A253))</f>
        <v/>
      </c>
      <c r="L253" s="31">
        <f>IF(OR(I253="",G253&lt;&gt;"Einnahme"),"",IF(IFERROR(VLOOKUP(D253,Kategorien!$A$5:$E$46,3,FALSE),"Nein")="Ja",I253,""))</f>
        <v/>
      </c>
    </row>
    <row r="254" ht="20" customHeight="1">
      <c r="A254" s="26" t="n"/>
      <c r="B254" s="27" t="n"/>
      <c r="C254" s="27" t="n"/>
      <c r="D254" s="27" t="n"/>
      <c r="E254" s="28" t="n"/>
      <c r="F254" s="29" t="n"/>
      <c r="G254" s="30">
        <f>IF(D254="","",IFERROR(VLOOKUP(D254,Kategorien!$A$5:$E$46,2,FALSE),""))</f>
        <v/>
      </c>
      <c r="H254" s="31">
        <f>IF(OR(E254="",G254=""),"",IF(Profil!$B$14="Ja",0,ROUND(E254*IF(F254="",IFERROR(VLOOKUP(D254,Kategorien!$A$5:$E$46,5,FALSE),0),F254)/(100+IF(F254="",IFERROR(VLOOKUP(D254,Kategorien!$A$5:$E$46,5,FALSE),0),F254)),2)))</f>
        <v/>
      </c>
      <c r="I254" s="31">
        <f>IF(H254="","",E254-H254)</f>
        <v/>
      </c>
      <c r="J254" s="31">
        <f>IF(I254="","",IF(G254="Ausgabe",ROUND(I254*IFERROR(VLOOKUP(D254,Kategorien!$A$5:$E$46,4,FALSE),100)/100,2),I254))</f>
        <v/>
      </c>
      <c r="K254" s="32">
        <f>IF(A254="","",MONTH(A254))</f>
        <v/>
      </c>
      <c r="L254" s="31">
        <f>IF(OR(I254="",G254&lt;&gt;"Einnahme"),"",IF(IFERROR(VLOOKUP(D254,Kategorien!$A$5:$E$46,3,FALSE),"Nein")="Ja",I254,""))</f>
        <v/>
      </c>
    </row>
    <row r="255" ht="20" customHeight="1">
      <c r="A255" s="33" t="n"/>
      <c r="B255" s="34" t="n"/>
      <c r="C255" s="34" t="n"/>
      <c r="D255" s="34" t="n"/>
      <c r="E255" s="35" t="n"/>
      <c r="F255" s="36" t="n"/>
      <c r="G255" s="30">
        <f>IF(D255="","",IFERROR(VLOOKUP(D255,Kategorien!$A$5:$E$46,2,FALSE),""))</f>
        <v/>
      </c>
      <c r="H255" s="31">
        <f>IF(OR(E255="",G255=""),"",IF(Profil!$B$14="Ja",0,ROUND(E255*IF(F255="",IFERROR(VLOOKUP(D255,Kategorien!$A$5:$E$46,5,FALSE),0),F255)/(100+IF(F255="",IFERROR(VLOOKUP(D255,Kategorien!$A$5:$E$46,5,FALSE),0),F255)),2)))</f>
        <v/>
      </c>
      <c r="I255" s="31">
        <f>IF(H255="","",E255-H255)</f>
        <v/>
      </c>
      <c r="J255" s="31">
        <f>IF(I255="","",IF(G255="Ausgabe",ROUND(I255*IFERROR(VLOOKUP(D255,Kategorien!$A$5:$E$46,4,FALSE),100)/100,2),I255))</f>
        <v/>
      </c>
      <c r="K255" s="32">
        <f>IF(A255="","",MONTH(A255))</f>
        <v/>
      </c>
      <c r="L255" s="31">
        <f>IF(OR(I255="",G255&lt;&gt;"Einnahme"),"",IF(IFERROR(VLOOKUP(D255,Kategorien!$A$5:$E$46,3,FALSE),"Nein")="Ja",I255,""))</f>
        <v/>
      </c>
    </row>
    <row r="256" ht="20" customHeight="1">
      <c r="A256" s="26" t="n"/>
      <c r="B256" s="27" t="n"/>
      <c r="C256" s="27" t="n"/>
      <c r="D256" s="27" t="n"/>
      <c r="E256" s="28" t="n"/>
      <c r="F256" s="29" t="n"/>
      <c r="G256" s="30">
        <f>IF(D256="","",IFERROR(VLOOKUP(D256,Kategorien!$A$5:$E$46,2,FALSE),""))</f>
        <v/>
      </c>
      <c r="H256" s="31">
        <f>IF(OR(E256="",G256=""),"",IF(Profil!$B$14="Ja",0,ROUND(E256*IF(F256="",IFERROR(VLOOKUP(D256,Kategorien!$A$5:$E$46,5,FALSE),0),F256)/(100+IF(F256="",IFERROR(VLOOKUP(D256,Kategorien!$A$5:$E$46,5,FALSE),0),F256)),2)))</f>
        <v/>
      </c>
      <c r="I256" s="31">
        <f>IF(H256="","",E256-H256)</f>
        <v/>
      </c>
      <c r="J256" s="31">
        <f>IF(I256="","",IF(G256="Ausgabe",ROUND(I256*IFERROR(VLOOKUP(D256,Kategorien!$A$5:$E$46,4,FALSE),100)/100,2),I256))</f>
        <v/>
      </c>
      <c r="K256" s="32">
        <f>IF(A256="","",MONTH(A256))</f>
        <v/>
      </c>
      <c r="L256" s="31">
        <f>IF(OR(I256="",G256&lt;&gt;"Einnahme"),"",IF(IFERROR(VLOOKUP(D256,Kategorien!$A$5:$E$46,3,FALSE),"Nein")="Ja",I256,""))</f>
        <v/>
      </c>
    </row>
    <row r="257" ht="20" customHeight="1">
      <c r="A257" s="33" t="n"/>
      <c r="B257" s="34" t="n"/>
      <c r="C257" s="34" t="n"/>
      <c r="D257" s="34" t="n"/>
      <c r="E257" s="35" t="n"/>
      <c r="F257" s="36" t="n"/>
      <c r="G257" s="30">
        <f>IF(D257="","",IFERROR(VLOOKUP(D257,Kategorien!$A$5:$E$46,2,FALSE),""))</f>
        <v/>
      </c>
      <c r="H257" s="31">
        <f>IF(OR(E257="",G257=""),"",IF(Profil!$B$14="Ja",0,ROUND(E257*IF(F257="",IFERROR(VLOOKUP(D257,Kategorien!$A$5:$E$46,5,FALSE),0),F257)/(100+IF(F257="",IFERROR(VLOOKUP(D257,Kategorien!$A$5:$E$46,5,FALSE),0),F257)),2)))</f>
        <v/>
      </c>
      <c r="I257" s="31">
        <f>IF(H257="","",E257-H257)</f>
        <v/>
      </c>
      <c r="J257" s="31">
        <f>IF(I257="","",IF(G257="Ausgabe",ROUND(I257*IFERROR(VLOOKUP(D257,Kategorien!$A$5:$E$46,4,FALSE),100)/100,2),I257))</f>
        <v/>
      </c>
      <c r="K257" s="32">
        <f>IF(A257="","",MONTH(A257))</f>
        <v/>
      </c>
      <c r="L257" s="31">
        <f>IF(OR(I257="",G257&lt;&gt;"Einnahme"),"",IF(IFERROR(VLOOKUP(D257,Kategorien!$A$5:$E$46,3,FALSE),"Nein")="Ja",I257,""))</f>
        <v/>
      </c>
    </row>
    <row r="258" ht="20" customHeight="1">
      <c r="A258" s="26" t="n"/>
      <c r="B258" s="27" t="n"/>
      <c r="C258" s="27" t="n"/>
      <c r="D258" s="27" t="n"/>
      <c r="E258" s="28" t="n"/>
      <c r="F258" s="29" t="n"/>
      <c r="G258" s="30">
        <f>IF(D258="","",IFERROR(VLOOKUP(D258,Kategorien!$A$5:$E$46,2,FALSE),""))</f>
        <v/>
      </c>
      <c r="H258" s="31">
        <f>IF(OR(E258="",G258=""),"",IF(Profil!$B$14="Ja",0,ROUND(E258*IF(F258="",IFERROR(VLOOKUP(D258,Kategorien!$A$5:$E$46,5,FALSE),0),F258)/(100+IF(F258="",IFERROR(VLOOKUP(D258,Kategorien!$A$5:$E$46,5,FALSE),0),F258)),2)))</f>
        <v/>
      </c>
      <c r="I258" s="31">
        <f>IF(H258="","",E258-H258)</f>
        <v/>
      </c>
      <c r="J258" s="31">
        <f>IF(I258="","",IF(G258="Ausgabe",ROUND(I258*IFERROR(VLOOKUP(D258,Kategorien!$A$5:$E$46,4,FALSE),100)/100,2),I258))</f>
        <v/>
      </c>
      <c r="K258" s="32">
        <f>IF(A258="","",MONTH(A258))</f>
        <v/>
      </c>
      <c r="L258" s="31">
        <f>IF(OR(I258="",G258&lt;&gt;"Einnahme"),"",IF(IFERROR(VLOOKUP(D258,Kategorien!$A$5:$E$46,3,FALSE),"Nein")="Ja",I258,""))</f>
        <v/>
      </c>
    </row>
    <row r="259" ht="20" customHeight="1">
      <c r="A259" s="33" t="n"/>
      <c r="B259" s="34" t="n"/>
      <c r="C259" s="34" t="n"/>
      <c r="D259" s="34" t="n"/>
      <c r="E259" s="35" t="n"/>
      <c r="F259" s="36" t="n"/>
      <c r="G259" s="30">
        <f>IF(D259="","",IFERROR(VLOOKUP(D259,Kategorien!$A$5:$E$46,2,FALSE),""))</f>
        <v/>
      </c>
      <c r="H259" s="31">
        <f>IF(OR(E259="",G259=""),"",IF(Profil!$B$14="Ja",0,ROUND(E259*IF(F259="",IFERROR(VLOOKUP(D259,Kategorien!$A$5:$E$46,5,FALSE),0),F259)/(100+IF(F259="",IFERROR(VLOOKUP(D259,Kategorien!$A$5:$E$46,5,FALSE),0),F259)),2)))</f>
        <v/>
      </c>
      <c r="I259" s="31">
        <f>IF(H259="","",E259-H259)</f>
        <v/>
      </c>
      <c r="J259" s="31">
        <f>IF(I259="","",IF(G259="Ausgabe",ROUND(I259*IFERROR(VLOOKUP(D259,Kategorien!$A$5:$E$46,4,FALSE),100)/100,2),I259))</f>
        <v/>
      </c>
      <c r="K259" s="32">
        <f>IF(A259="","",MONTH(A259))</f>
        <v/>
      </c>
      <c r="L259" s="31">
        <f>IF(OR(I259="",G259&lt;&gt;"Einnahme"),"",IF(IFERROR(VLOOKUP(D259,Kategorien!$A$5:$E$46,3,FALSE),"Nein")="Ja",I259,""))</f>
        <v/>
      </c>
    </row>
    <row r="260" ht="20" customHeight="1">
      <c r="A260" s="26" t="n"/>
      <c r="B260" s="27" t="n"/>
      <c r="C260" s="27" t="n"/>
      <c r="D260" s="27" t="n"/>
      <c r="E260" s="28" t="n"/>
      <c r="F260" s="29" t="n"/>
      <c r="G260" s="30">
        <f>IF(D260="","",IFERROR(VLOOKUP(D260,Kategorien!$A$5:$E$46,2,FALSE),""))</f>
        <v/>
      </c>
      <c r="H260" s="31">
        <f>IF(OR(E260="",G260=""),"",IF(Profil!$B$14="Ja",0,ROUND(E260*IF(F260="",IFERROR(VLOOKUP(D260,Kategorien!$A$5:$E$46,5,FALSE),0),F260)/(100+IF(F260="",IFERROR(VLOOKUP(D260,Kategorien!$A$5:$E$46,5,FALSE),0),F260)),2)))</f>
        <v/>
      </c>
      <c r="I260" s="31">
        <f>IF(H260="","",E260-H260)</f>
        <v/>
      </c>
      <c r="J260" s="31">
        <f>IF(I260="","",IF(G260="Ausgabe",ROUND(I260*IFERROR(VLOOKUP(D260,Kategorien!$A$5:$E$46,4,FALSE),100)/100,2),I260))</f>
        <v/>
      </c>
      <c r="K260" s="32">
        <f>IF(A260="","",MONTH(A260))</f>
        <v/>
      </c>
      <c r="L260" s="31">
        <f>IF(OR(I260="",G260&lt;&gt;"Einnahme"),"",IF(IFERROR(VLOOKUP(D260,Kategorien!$A$5:$E$46,3,FALSE),"Nein")="Ja",I260,""))</f>
        <v/>
      </c>
    </row>
    <row r="261" ht="20" customHeight="1">
      <c r="A261" s="33" t="n"/>
      <c r="B261" s="34" t="n"/>
      <c r="C261" s="34" t="n"/>
      <c r="D261" s="34" t="n"/>
      <c r="E261" s="35" t="n"/>
      <c r="F261" s="36" t="n"/>
      <c r="G261" s="30">
        <f>IF(D261="","",IFERROR(VLOOKUP(D261,Kategorien!$A$5:$E$46,2,FALSE),""))</f>
        <v/>
      </c>
      <c r="H261" s="31">
        <f>IF(OR(E261="",G261=""),"",IF(Profil!$B$14="Ja",0,ROUND(E261*IF(F261="",IFERROR(VLOOKUP(D261,Kategorien!$A$5:$E$46,5,FALSE),0),F261)/(100+IF(F261="",IFERROR(VLOOKUP(D261,Kategorien!$A$5:$E$46,5,FALSE),0),F261)),2)))</f>
        <v/>
      </c>
      <c r="I261" s="31">
        <f>IF(H261="","",E261-H261)</f>
        <v/>
      </c>
      <c r="J261" s="31">
        <f>IF(I261="","",IF(G261="Ausgabe",ROUND(I261*IFERROR(VLOOKUP(D261,Kategorien!$A$5:$E$46,4,FALSE),100)/100,2),I261))</f>
        <v/>
      </c>
      <c r="K261" s="32">
        <f>IF(A261="","",MONTH(A261))</f>
        <v/>
      </c>
      <c r="L261" s="31">
        <f>IF(OR(I261="",G261&lt;&gt;"Einnahme"),"",IF(IFERROR(VLOOKUP(D261,Kategorien!$A$5:$E$46,3,FALSE),"Nein")="Ja",I261,""))</f>
        <v/>
      </c>
    </row>
    <row r="262" ht="20" customHeight="1">
      <c r="A262" s="26" t="n"/>
      <c r="B262" s="27" t="n"/>
      <c r="C262" s="27" t="n"/>
      <c r="D262" s="27" t="n"/>
      <c r="E262" s="28" t="n"/>
      <c r="F262" s="29" t="n"/>
      <c r="G262" s="30">
        <f>IF(D262="","",IFERROR(VLOOKUP(D262,Kategorien!$A$5:$E$46,2,FALSE),""))</f>
        <v/>
      </c>
      <c r="H262" s="31">
        <f>IF(OR(E262="",G262=""),"",IF(Profil!$B$14="Ja",0,ROUND(E262*IF(F262="",IFERROR(VLOOKUP(D262,Kategorien!$A$5:$E$46,5,FALSE),0),F262)/(100+IF(F262="",IFERROR(VLOOKUP(D262,Kategorien!$A$5:$E$46,5,FALSE),0),F262)),2)))</f>
        <v/>
      </c>
      <c r="I262" s="31">
        <f>IF(H262="","",E262-H262)</f>
        <v/>
      </c>
      <c r="J262" s="31">
        <f>IF(I262="","",IF(G262="Ausgabe",ROUND(I262*IFERROR(VLOOKUP(D262,Kategorien!$A$5:$E$46,4,FALSE),100)/100,2),I262))</f>
        <v/>
      </c>
      <c r="K262" s="32">
        <f>IF(A262="","",MONTH(A262))</f>
        <v/>
      </c>
      <c r="L262" s="31">
        <f>IF(OR(I262="",G262&lt;&gt;"Einnahme"),"",IF(IFERROR(VLOOKUP(D262,Kategorien!$A$5:$E$46,3,FALSE),"Nein")="Ja",I262,""))</f>
        <v/>
      </c>
    </row>
    <row r="263" ht="20" customHeight="1">
      <c r="A263" s="33" t="n"/>
      <c r="B263" s="34" t="n"/>
      <c r="C263" s="34" t="n"/>
      <c r="D263" s="34" t="n"/>
      <c r="E263" s="35" t="n"/>
      <c r="F263" s="36" t="n"/>
      <c r="G263" s="30">
        <f>IF(D263="","",IFERROR(VLOOKUP(D263,Kategorien!$A$5:$E$46,2,FALSE),""))</f>
        <v/>
      </c>
      <c r="H263" s="31">
        <f>IF(OR(E263="",G263=""),"",IF(Profil!$B$14="Ja",0,ROUND(E263*IF(F263="",IFERROR(VLOOKUP(D263,Kategorien!$A$5:$E$46,5,FALSE),0),F263)/(100+IF(F263="",IFERROR(VLOOKUP(D263,Kategorien!$A$5:$E$46,5,FALSE),0),F263)),2)))</f>
        <v/>
      </c>
      <c r="I263" s="31">
        <f>IF(H263="","",E263-H263)</f>
        <v/>
      </c>
      <c r="J263" s="31">
        <f>IF(I263="","",IF(G263="Ausgabe",ROUND(I263*IFERROR(VLOOKUP(D263,Kategorien!$A$5:$E$46,4,FALSE),100)/100,2),I263))</f>
        <v/>
      </c>
      <c r="K263" s="32">
        <f>IF(A263="","",MONTH(A263))</f>
        <v/>
      </c>
      <c r="L263" s="31">
        <f>IF(OR(I263="",G263&lt;&gt;"Einnahme"),"",IF(IFERROR(VLOOKUP(D263,Kategorien!$A$5:$E$46,3,FALSE),"Nein")="Ja",I263,""))</f>
        <v/>
      </c>
    </row>
    <row r="264" ht="20" customHeight="1">
      <c r="A264" s="26" t="n"/>
      <c r="B264" s="27" t="n"/>
      <c r="C264" s="27" t="n"/>
      <c r="D264" s="27" t="n"/>
      <c r="E264" s="28" t="n"/>
      <c r="F264" s="29" t="n"/>
      <c r="G264" s="30">
        <f>IF(D264="","",IFERROR(VLOOKUP(D264,Kategorien!$A$5:$E$46,2,FALSE),""))</f>
        <v/>
      </c>
      <c r="H264" s="31">
        <f>IF(OR(E264="",G264=""),"",IF(Profil!$B$14="Ja",0,ROUND(E264*IF(F264="",IFERROR(VLOOKUP(D264,Kategorien!$A$5:$E$46,5,FALSE),0),F264)/(100+IF(F264="",IFERROR(VLOOKUP(D264,Kategorien!$A$5:$E$46,5,FALSE),0),F264)),2)))</f>
        <v/>
      </c>
      <c r="I264" s="31">
        <f>IF(H264="","",E264-H264)</f>
        <v/>
      </c>
      <c r="J264" s="31">
        <f>IF(I264="","",IF(G264="Ausgabe",ROUND(I264*IFERROR(VLOOKUP(D264,Kategorien!$A$5:$E$46,4,FALSE),100)/100,2),I264))</f>
        <v/>
      </c>
      <c r="K264" s="32">
        <f>IF(A264="","",MONTH(A264))</f>
        <v/>
      </c>
      <c r="L264" s="31">
        <f>IF(OR(I264="",G264&lt;&gt;"Einnahme"),"",IF(IFERROR(VLOOKUP(D264,Kategorien!$A$5:$E$46,3,FALSE),"Nein")="Ja",I264,""))</f>
        <v/>
      </c>
    </row>
    <row r="265" ht="20" customHeight="1">
      <c r="A265" s="33" t="n"/>
      <c r="B265" s="34" t="n"/>
      <c r="C265" s="34" t="n"/>
      <c r="D265" s="34" t="n"/>
      <c r="E265" s="35" t="n"/>
      <c r="F265" s="36" t="n"/>
      <c r="G265" s="30">
        <f>IF(D265="","",IFERROR(VLOOKUP(D265,Kategorien!$A$5:$E$46,2,FALSE),""))</f>
        <v/>
      </c>
      <c r="H265" s="31">
        <f>IF(OR(E265="",G265=""),"",IF(Profil!$B$14="Ja",0,ROUND(E265*IF(F265="",IFERROR(VLOOKUP(D265,Kategorien!$A$5:$E$46,5,FALSE),0),F265)/(100+IF(F265="",IFERROR(VLOOKUP(D265,Kategorien!$A$5:$E$46,5,FALSE),0),F265)),2)))</f>
        <v/>
      </c>
      <c r="I265" s="31">
        <f>IF(H265="","",E265-H265)</f>
        <v/>
      </c>
      <c r="J265" s="31">
        <f>IF(I265="","",IF(G265="Ausgabe",ROUND(I265*IFERROR(VLOOKUP(D265,Kategorien!$A$5:$E$46,4,FALSE),100)/100,2),I265))</f>
        <v/>
      </c>
      <c r="K265" s="32">
        <f>IF(A265="","",MONTH(A265))</f>
        <v/>
      </c>
      <c r="L265" s="31">
        <f>IF(OR(I265="",G265&lt;&gt;"Einnahme"),"",IF(IFERROR(VLOOKUP(D265,Kategorien!$A$5:$E$46,3,FALSE),"Nein")="Ja",I265,""))</f>
        <v/>
      </c>
    </row>
    <row r="266" ht="20" customHeight="1">
      <c r="A266" s="26" t="n"/>
      <c r="B266" s="27" t="n"/>
      <c r="C266" s="27" t="n"/>
      <c r="D266" s="27" t="n"/>
      <c r="E266" s="28" t="n"/>
      <c r="F266" s="29" t="n"/>
      <c r="G266" s="30">
        <f>IF(D266="","",IFERROR(VLOOKUP(D266,Kategorien!$A$5:$E$46,2,FALSE),""))</f>
        <v/>
      </c>
      <c r="H266" s="31">
        <f>IF(OR(E266="",G266=""),"",IF(Profil!$B$14="Ja",0,ROUND(E266*IF(F266="",IFERROR(VLOOKUP(D266,Kategorien!$A$5:$E$46,5,FALSE),0),F266)/(100+IF(F266="",IFERROR(VLOOKUP(D266,Kategorien!$A$5:$E$46,5,FALSE),0),F266)),2)))</f>
        <v/>
      </c>
      <c r="I266" s="31">
        <f>IF(H266="","",E266-H266)</f>
        <v/>
      </c>
      <c r="J266" s="31">
        <f>IF(I266="","",IF(G266="Ausgabe",ROUND(I266*IFERROR(VLOOKUP(D266,Kategorien!$A$5:$E$46,4,FALSE),100)/100,2),I266))</f>
        <v/>
      </c>
      <c r="K266" s="32">
        <f>IF(A266="","",MONTH(A266))</f>
        <v/>
      </c>
      <c r="L266" s="31">
        <f>IF(OR(I266="",G266&lt;&gt;"Einnahme"),"",IF(IFERROR(VLOOKUP(D266,Kategorien!$A$5:$E$46,3,FALSE),"Nein")="Ja",I266,""))</f>
        <v/>
      </c>
    </row>
    <row r="267" ht="20" customHeight="1">
      <c r="A267" s="33" t="n"/>
      <c r="B267" s="34" t="n"/>
      <c r="C267" s="34" t="n"/>
      <c r="D267" s="34" t="n"/>
      <c r="E267" s="35" t="n"/>
      <c r="F267" s="36" t="n"/>
      <c r="G267" s="30">
        <f>IF(D267="","",IFERROR(VLOOKUP(D267,Kategorien!$A$5:$E$46,2,FALSE),""))</f>
        <v/>
      </c>
      <c r="H267" s="31">
        <f>IF(OR(E267="",G267=""),"",IF(Profil!$B$14="Ja",0,ROUND(E267*IF(F267="",IFERROR(VLOOKUP(D267,Kategorien!$A$5:$E$46,5,FALSE),0),F267)/(100+IF(F267="",IFERROR(VLOOKUP(D267,Kategorien!$A$5:$E$46,5,FALSE),0),F267)),2)))</f>
        <v/>
      </c>
      <c r="I267" s="31">
        <f>IF(H267="","",E267-H267)</f>
        <v/>
      </c>
      <c r="J267" s="31">
        <f>IF(I267="","",IF(G267="Ausgabe",ROUND(I267*IFERROR(VLOOKUP(D267,Kategorien!$A$5:$E$46,4,FALSE),100)/100,2),I267))</f>
        <v/>
      </c>
      <c r="K267" s="32">
        <f>IF(A267="","",MONTH(A267))</f>
        <v/>
      </c>
      <c r="L267" s="31">
        <f>IF(OR(I267="",G267&lt;&gt;"Einnahme"),"",IF(IFERROR(VLOOKUP(D267,Kategorien!$A$5:$E$46,3,FALSE),"Nein")="Ja",I267,""))</f>
        <v/>
      </c>
    </row>
    <row r="268" ht="20" customHeight="1">
      <c r="A268" s="26" t="n"/>
      <c r="B268" s="27" t="n"/>
      <c r="C268" s="27" t="n"/>
      <c r="D268" s="27" t="n"/>
      <c r="E268" s="28" t="n"/>
      <c r="F268" s="29" t="n"/>
      <c r="G268" s="30">
        <f>IF(D268="","",IFERROR(VLOOKUP(D268,Kategorien!$A$5:$E$46,2,FALSE),""))</f>
        <v/>
      </c>
      <c r="H268" s="31">
        <f>IF(OR(E268="",G268=""),"",IF(Profil!$B$14="Ja",0,ROUND(E268*IF(F268="",IFERROR(VLOOKUP(D268,Kategorien!$A$5:$E$46,5,FALSE),0),F268)/(100+IF(F268="",IFERROR(VLOOKUP(D268,Kategorien!$A$5:$E$46,5,FALSE),0),F268)),2)))</f>
        <v/>
      </c>
      <c r="I268" s="31">
        <f>IF(H268="","",E268-H268)</f>
        <v/>
      </c>
      <c r="J268" s="31">
        <f>IF(I268="","",IF(G268="Ausgabe",ROUND(I268*IFERROR(VLOOKUP(D268,Kategorien!$A$5:$E$46,4,FALSE),100)/100,2),I268))</f>
        <v/>
      </c>
      <c r="K268" s="32">
        <f>IF(A268="","",MONTH(A268))</f>
        <v/>
      </c>
      <c r="L268" s="31">
        <f>IF(OR(I268="",G268&lt;&gt;"Einnahme"),"",IF(IFERROR(VLOOKUP(D268,Kategorien!$A$5:$E$46,3,FALSE),"Nein")="Ja",I268,""))</f>
        <v/>
      </c>
    </row>
    <row r="269" ht="20" customHeight="1">
      <c r="A269" s="33" t="n"/>
      <c r="B269" s="34" t="n"/>
      <c r="C269" s="34" t="n"/>
      <c r="D269" s="34" t="n"/>
      <c r="E269" s="35" t="n"/>
      <c r="F269" s="36" t="n"/>
      <c r="G269" s="30">
        <f>IF(D269="","",IFERROR(VLOOKUP(D269,Kategorien!$A$5:$E$46,2,FALSE),""))</f>
        <v/>
      </c>
      <c r="H269" s="31">
        <f>IF(OR(E269="",G269=""),"",IF(Profil!$B$14="Ja",0,ROUND(E269*IF(F269="",IFERROR(VLOOKUP(D269,Kategorien!$A$5:$E$46,5,FALSE),0),F269)/(100+IF(F269="",IFERROR(VLOOKUP(D269,Kategorien!$A$5:$E$46,5,FALSE),0),F269)),2)))</f>
        <v/>
      </c>
      <c r="I269" s="31">
        <f>IF(H269="","",E269-H269)</f>
        <v/>
      </c>
      <c r="J269" s="31">
        <f>IF(I269="","",IF(G269="Ausgabe",ROUND(I269*IFERROR(VLOOKUP(D269,Kategorien!$A$5:$E$46,4,FALSE),100)/100,2),I269))</f>
        <v/>
      </c>
      <c r="K269" s="32">
        <f>IF(A269="","",MONTH(A269))</f>
        <v/>
      </c>
      <c r="L269" s="31">
        <f>IF(OR(I269="",G269&lt;&gt;"Einnahme"),"",IF(IFERROR(VLOOKUP(D269,Kategorien!$A$5:$E$46,3,FALSE),"Nein")="Ja",I269,""))</f>
        <v/>
      </c>
    </row>
    <row r="270" ht="20" customHeight="1">
      <c r="A270" s="26" t="n"/>
      <c r="B270" s="27" t="n"/>
      <c r="C270" s="27" t="n"/>
      <c r="D270" s="27" t="n"/>
      <c r="E270" s="28" t="n"/>
      <c r="F270" s="29" t="n"/>
      <c r="G270" s="30">
        <f>IF(D270="","",IFERROR(VLOOKUP(D270,Kategorien!$A$5:$E$46,2,FALSE),""))</f>
        <v/>
      </c>
      <c r="H270" s="31">
        <f>IF(OR(E270="",G270=""),"",IF(Profil!$B$14="Ja",0,ROUND(E270*IF(F270="",IFERROR(VLOOKUP(D270,Kategorien!$A$5:$E$46,5,FALSE),0),F270)/(100+IF(F270="",IFERROR(VLOOKUP(D270,Kategorien!$A$5:$E$46,5,FALSE),0),F270)),2)))</f>
        <v/>
      </c>
      <c r="I270" s="31">
        <f>IF(H270="","",E270-H270)</f>
        <v/>
      </c>
      <c r="J270" s="31">
        <f>IF(I270="","",IF(G270="Ausgabe",ROUND(I270*IFERROR(VLOOKUP(D270,Kategorien!$A$5:$E$46,4,FALSE),100)/100,2),I270))</f>
        <v/>
      </c>
      <c r="K270" s="32">
        <f>IF(A270="","",MONTH(A270))</f>
        <v/>
      </c>
      <c r="L270" s="31">
        <f>IF(OR(I270="",G270&lt;&gt;"Einnahme"),"",IF(IFERROR(VLOOKUP(D270,Kategorien!$A$5:$E$46,3,FALSE),"Nein")="Ja",I270,""))</f>
        <v/>
      </c>
    </row>
    <row r="271" ht="20" customHeight="1">
      <c r="A271" s="33" t="n"/>
      <c r="B271" s="34" t="n"/>
      <c r="C271" s="34" t="n"/>
      <c r="D271" s="34" t="n"/>
      <c r="E271" s="35" t="n"/>
      <c r="F271" s="36" t="n"/>
      <c r="G271" s="30">
        <f>IF(D271="","",IFERROR(VLOOKUP(D271,Kategorien!$A$5:$E$46,2,FALSE),""))</f>
        <v/>
      </c>
      <c r="H271" s="31">
        <f>IF(OR(E271="",G271=""),"",IF(Profil!$B$14="Ja",0,ROUND(E271*IF(F271="",IFERROR(VLOOKUP(D271,Kategorien!$A$5:$E$46,5,FALSE),0),F271)/(100+IF(F271="",IFERROR(VLOOKUP(D271,Kategorien!$A$5:$E$46,5,FALSE),0),F271)),2)))</f>
        <v/>
      </c>
      <c r="I271" s="31">
        <f>IF(H271="","",E271-H271)</f>
        <v/>
      </c>
      <c r="J271" s="31">
        <f>IF(I271="","",IF(G271="Ausgabe",ROUND(I271*IFERROR(VLOOKUP(D271,Kategorien!$A$5:$E$46,4,FALSE),100)/100,2),I271))</f>
        <v/>
      </c>
      <c r="K271" s="32">
        <f>IF(A271="","",MONTH(A271))</f>
        <v/>
      </c>
      <c r="L271" s="31">
        <f>IF(OR(I271="",G271&lt;&gt;"Einnahme"),"",IF(IFERROR(VLOOKUP(D271,Kategorien!$A$5:$E$46,3,FALSE),"Nein")="Ja",I271,""))</f>
        <v/>
      </c>
    </row>
    <row r="272" ht="20" customHeight="1">
      <c r="A272" s="26" t="n"/>
      <c r="B272" s="27" t="n"/>
      <c r="C272" s="27" t="n"/>
      <c r="D272" s="27" t="n"/>
      <c r="E272" s="28" t="n"/>
      <c r="F272" s="29" t="n"/>
      <c r="G272" s="30">
        <f>IF(D272="","",IFERROR(VLOOKUP(D272,Kategorien!$A$5:$E$46,2,FALSE),""))</f>
        <v/>
      </c>
      <c r="H272" s="31">
        <f>IF(OR(E272="",G272=""),"",IF(Profil!$B$14="Ja",0,ROUND(E272*IF(F272="",IFERROR(VLOOKUP(D272,Kategorien!$A$5:$E$46,5,FALSE),0),F272)/(100+IF(F272="",IFERROR(VLOOKUP(D272,Kategorien!$A$5:$E$46,5,FALSE),0),F272)),2)))</f>
        <v/>
      </c>
      <c r="I272" s="31">
        <f>IF(H272="","",E272-H272)</f>
        <v/>
      </c>
      <c r="J272" s="31">
        <f>IF(I272="","",IF(G272="Ausgabe",ROUND(I272*IFERROR(VLOOKUP(D272,Kategorien!$A$5:$E$46,4,FALSE),100)/100,2),I272))</f>
        <v/>
      </c>
      <c r="K272" s="32">
        <f>IF(A272="","",MONTH(A272))</f>
        <v/>
      </c>
      <c r="L272" s="31">
        <f>IF(OR(I272="",G272&lt;&gt;"Einnahme"),"",IF(IFERROR(VLOOKUP(D272,Kategorien!$A$5:$E$46,3,FALSE),"Nein")="Ja",I272,""))</f>
        <v/>
      </c>
    </row>
    <row r="273" ht="20" customHeight="1">
      <c r="A273" s="33" t="n"/>
      <c r="B273" s="34" t="n"/>
      <c r="C273" s="34" t="n"/>
      <c r="D273" s="34" t="n"/>
      <c r="E273" s="35" t="n"/>
      <c r="F273" s="36" t="n"/>
      <c r="G273" s="30">
        <f>IF(D273="","",IFERROR(VLOOKUP(D273,Kategorien!$A$5:$E$46,2,FALSE),""))</f>
        <v/>
      </c>
      <c r="H273" s="31">
        <f>IF(OR(E273="",G273=""),"",IF(Profil!$B$14="Ja",0,ROUND(E273*IF(F273="",IFERROR(VLOOKUP(D273,Kategorien!$A$5:$E$46,5,FALSE),0),F273)/(100+IF(F273="",IFERROR(VLOOKUP(D273,Kategorien!$A$5:$E$46,5,FALSE),0),F273)),2)))</f>
        <v/>
      </c>
      <c r="I273" s="31">
        <f>IF(H273="","",E273-H273)</f>
        <v/>
      </c>
      <c r="J273" s="31">
        <f>IF(I273="","",IF(G273="Ausgabe",ROUND(I273*IFERROR(VLOOKUP(D273,Kategorien!$A$5:$E$46,4,FALSE),100)/100,2),I273))</f>
        <v/>
      </c>
      <c r="K273" s="32">
        <f>IF(A273="","",MONTH(A273))</f>
        <v/>
      </c>
      <c r="L273" s="31">
        <f>IF(OR(I273="",G273&lt;&gt;"Einnahme"),"",IF(IFERROR(VLOOKUP(D273,Kategorien!$A$5:$E$46,3,FALSE),"Nein")="Ja",I273,""))</f>
        <v/>
      </c>
    </row>
    <row r="274" ht="20" customHeight="1">
      <c r="A274" s="26" t="n"/>
      <c r="B274" s="27" t="n"/>
      <c r="C274" s="27" t="n"/>
      <c r="D274" s="27" t="n"/>
      <c r="E274" s="28" t="n"/>
      <c r="F274" s="29" t="n"/>
      <c r="G274" s="30">
        <f>IF(D274="","",IFERROR(VLOOKUP(D274,Kategorien!$A$5:$E$46,2,FALSE),""))</f>
        <v/>
      </c>
      <c r="H274" s="31">
        <f>IF(OR(E274="",G274=""),"",IF(Profil!$B$14="Ja",0,ROUND(E274*IF(F274="",IFERROR(VLOOKUP(D274,Kategorien!$A$5:$E$46,5,FALSE),0),F274)/(100+IF(F274="",IFERROR(VLOOKUP(D274,Kategorien!$A$5:$E$46,5,FALSE),0),F274)),2)))</f>
        <v/>
      </c>
      <c r="I274" s="31">
        <f>IF(H274="","",E274-H274)</f>
        <v/>
      </c>
      <c r="J274" s="31">
        <f>IF(I274="","",IF(G274="Ausgabe",ROUND(I274*IFERROR(VLOOKUP(D274,Kategorien!$A$5:$E$46,4,FALSE),100)/100,2),I274))</f>
        <v/>
      </c>
      <c r="K274" s="32">
        <f>IF(A274="","",MONTH(A274))</f>
        <v/>
      </c>
      <c r="L274" s="31">
        <f>IF(OR(I274="",G274&lt;&gt;"Einnahme"),"",IF(IFERROR(VLOOKUP(D274,Kategorien!$A$5:$E$46,3,FALSE),"Nein")="Ja",I274,""))</f>
        <v/>
      </c>
    </row>
    <row r="275" ht="20" customHeight="1">
      <c r="A275" s="33" t="n"/>
      <c r="B275" s="34" t="n"/>
      <c r="C275" s="34" t="n"/>
      <c r="D275" s="34" t="n"/>
      <c r="E275" s="35" t="n"/>
      <c r="F275" s="36" t="n"/>
      <c r="G275" s="30">
        <f>IF(D275="","",IFERROR(VLOOKUP(D275,Kategorien!$A$5:$E$46,2,FALSE),""))</f>
        <v/>
      </c>
      <c r="H275" s="31">
        <f>IF(OR(E275="",G275=""),"",IF(Profil!$B$14="Ja",0,ROUND(E275*IF(F275="",IFERROR(VLOOKUP(D275,Kategorien!$A$5:$E$46,5,FALSE),0),F275)/(100+IF(F275="",IFERROR(VLOOKUP(D275,Kategorien!$A$5:$E$46,5,FALSE),0),F275)),2)))</f>
        <v/>
      </c>
      <c r="I275" s="31">
        <f>IF(H275="","",E275-H275)</f>
        <v/>
      </c>
      <c r="J275" s="31">
        <f>IF(I275="","",IF(G275="Ausgabe",ROUND(I275*IFERROR(VLOOKUP(D275,Kategorien!$A$5:$E$46,4,FALSE),100)/100,2),I275))</f>
        <v/>
      </c>
      <c r="K275" s="32">
        <f>IF(A275="","",MONTH(A275))</f>
        <v/>
      </c>
      <c r="L275" s="31">
        <f>IF(OR(I275="",G275&lt;&gt;"Einnahme"),"",IF(IFERROR(VLOOKUP(D275,Kategorien!$A$5:$E$46,3,FALSE),"Nein")="Ja",I275,""))</f>
        <v/>
      </c>
    </row>
    <row r="276" ht="20" customHeight="1">
      <c r="A276" s="26" t="n"/>
      <c r="B276" s="27" t="n"/>
      <c r="C276" s="27" t="n"/>
      <c r="D276" s="27" t="n"/>
      <c r="E276" s="28" t="n"/>
      <c r="F276" s="29" t="n"/>
      <c r="G276" s="30">
        <f>IF(D276="","",IFERROR(VLOOKUP(D276,Kategorien!$A$5:$E$46,2,FALSE),""))</f>
        <v/>
      </c>
      <c r="H276" s="31">
        <f>IF(OR(E276="",G276=""),"",IF(Profil!$B$14="Ja",0,ROUND(E276*IF(F276="",IFERROR(VLOOKUP(D276,Kategorien!$A$5:$E$46,5,FALSE),0),F276)/(100+IF(F276="",IFERROR(VLOOKUP(D276,Kategorien!$A$5:$E$46,5,FALSE),0),F276)),2)))</f>
        <v/>
      </c>
      <c r="I276" s="31">
        <f>IF(H276="","",E276-H276)</f>
        <v/>
      </c>
      <c r="J276" s="31">
        <f>IF(I276="","",IF(G276="Ausgabe",ROUND(I276*IFERROR(VLOOKUP(D276,Kategorien!$A$5:$E$46,4,FALSE),100)/100,2),I276))</f>
        <v/>
      </c>
      <c r="K276" s="32">
        <f>IF(A276="","",MONTH(A276))</f>
        <v/>
      </c>
      <c r="L276" s="31">
        <f>IF(OR(I276="",G276&lt;&gt;"Einnahme"),"",IF(IFERROR(VLOOKUP(D276,Kategorien!$A$5:$E$46,3,FALSE),"Nein")="Ja",I276,""))</f>
        <v/>
      </c>
    </row>
    <row r="277" ht="20" customHeight="1">
      <c r="A277" s="33" t="n"/>
      <c r="B277" s="34" t="n"/>
      <c r="C277" s="34" t="n"/>
      <c r="D277" s="34" t="n"/>
      <c r="E277" s="35" t="n"/>
      <c r="F277" s="36" t="n"/>
      <c r="G277" s="30">
        <f>IF(D277="","",IFERROR(VLOOKUP(D277,Kategorien!$A$5:$E$46,2,FALSE),""))</f>
        <v/>
      </c>
      <c r="H277" s="31">
        <f>IF(OR(E277="",G277=""),"",IF(Profil!$B$14="Ja",0,ROUND(E277*IF(F277="",IFERROR(VLOOKUP(D277,Kategorien!$A$5:$E$46,5,FALSE),0),F277)/(100+IF(F277="",IFERROR(VLOOKUP(D277,Kategorien!$A$5:$E$46,5,FALSE),0),F277)),2)))</f>
        <v/>
      </c>
      <c r="I277" s="31">
        <f>IF(H277="","",E277-H277)</f>
        <v/>
      </c>
      <c r="J277" s="31">
        <f>IF(I277="","",IF(G277="Ausgabe",ROUND(I277*IFERROR(VLOOKUP(D277,Kategorien!$A$5:$E$46,4,FALSE),100)/100,2),I277))</f>
        <v/>
      </c>
      <c r="K277" s="32">
        <f>IF(A277="","",MONTH(A277))</f>
        <v/>
      </c>
      <c r="L277" s="31">
        <f>IF(OR(I277="",G277&lt;&gt;"Einnahme"),"",IF(IFERROR(VLOOKUP(D277,Kategorien!$A$5:$E$46,3,FALSE),"Nein")="Ja",I277,""))</f>
        <v/>
      </c>
    </row>
    <row r="278" ht="20" customHeight="1">
      <c r="A278" s="26" t="n"/>
      <c r="B278" s="27" t="n"/>
      <c r="C278" s="27" t="n"/>
      <c r="D278" s="27" t="n"/>
      <c r="E278" s="28" t="n"/>
      <c r="F278" s="29" t="n"/>
      <c r="G278" s="30">
        <f>IF(D278="","",IFERROR(VLOOKUP(D278,Kategorien!$A$5:$E$46,2,FALSE),""))</f>
        <v/>
      </c>
      <c r="H278" s="31">
        <f>IF(OR(E278="",G278=""),"",IF(Profil!$B$14="Ja",0,ROUND(E278*IF(F278="",IFERROR(VLOOKUP(D278,Kategorien!$A$5:$E$46,5,FALSE),0),F278)/(100+IF(F278="",IFERROR(VLOOKUP(D278,Kategorien!$A$5:$E$46,5,FALSE),0),F278)),2)))</f>
        <v/>
      </c>
      <c r="I278" s="31">
        <f>IF(H278="","",E278-H278)</f>
        <v/>
      </c>
      <c r="J278" s="31">
        <f>IF(I278="","",IF(G278="Ausgabe",ROUND(I278*IFERROR(VLOOKUP(D278,Kategorien!$A$5:$E$46,4,FALSE),100)/100,2),I278))</f>
        <v/>
      </c>
      <c r="K278" s="32">
        <f>IF(A278="","",MONTH(A278))</f>
        <v/>
      </c>
      <c r="L278" s="31">
        <f>IF(OR(I278="",G278&lt;&gt;"Einnahme"),"",IF(IFERROR(VLOOKUP(D278,Kategorien!$A$5:$E$46,3,FALSE),"Nein")="Ja",I278,""))</f>
        <v/>
      </c>
    </row>
    <row r="279" ht="20" customHeight="1">
      <c r="A279" s="33" t="n"/>
      <c r="B279" s="34" t="n"/>
      <c r="C279" s="34" t="n"/>
      <c r="D279" s="34" t="n"/>
      <c r="E279" s="35" t="n"/>
      <c r="F279" s="36" t="n"/>
      <c r="G279" s="30">
        <f>IF(D279="","",IFERROR(VLOOKUP(D279,Kategorien!$A$5:$E$46,2,FALSE),""))</f>
        <v/>
      </c>
      <c r="H279" s="31">
        <f>IF(OR(E279="",G279=""),"",IF(Profil!$B$14="Ja",0,ROUND(E279*IF(F279="",IFERROR(VLOOKUP(D279,Kategorien!$A$5:$E$46,5,FALSE),0),F279)/(100+IF(F279="",IFERROR(VLOOKUP(D279,Kategorien!$A$5:$E$46,5,FALSE),0),F279)),2)))</f>
        <v/>
      </c>
      <c r="I279" s="31">
        <f>IF(H279="","",E279-H279)</f>
        <v/>
      </c>
      <c r="J279" s="31">
        <f>IF(I279="","",IF(G279="Ausgabe",ROUND(I279*IFERROR(VLOOKUP(D279,Kategorien!$A$5:$E$46,4,FALSE),100)/100,2),I279))</f>
        <v/>
      </c>
      <c r="K279" s="32">
        <f>IF(A279="","",MONTH(A279))</f>
        <v/>
      </c>
      <c r="L279" s="31">
        <f>IF(OR(I279="",G279&lt;&gt;"Einnahme"),"",IF(IFERROR(VLOOKUP(D279,Kategorien!$A$5:$E$46,3,FALSE),"Nein")="Ja",I279,""))</f>
        <v/>
      </c>
    </row>
    <row r="280" ht="20" customHeight="1">
      <c r="A280" s="26" t="n"/>
      <c r="B280" s="27" t="n"/>
      <c r="C280" s="27" t="n"/>
      <c r="D280" s="27" t="n"/>
      <c r="E280" s="28" t="n"/>
      <c r="F280" s="29" t="n"/>
      <c r="G280" s="30">
        <f>IF(D280="","",IFERROR(VLOOKUP(D280,Kategorien!$A$5:$E$46,2,FALSE),""))</f>
        <v/>
      </c>
      <c r="H280" s="31">
        <f>IF(OR(E280="",G280=""),"",IF(Profil!$B$14="Ja",0,ROUND(E280*IF(F280="",IFERROR(VLOOKUP(D280,Kategorien!$A$5:$E$46,5,FALSE),0),F280)/(100+IF(F280="",IFERROR(VLOOKUP(D280,Kategorien!$A$5:$E$46,5,FALSE),0),F280)),2)))</f>
        <v/>
      </c>
      <c r="I280" s="31">
        <f>IF(H280="","",E280-H280)</f>
        <v/>
      </c>
      <c r="J280" s="31">
        <f>IF(I280="","",IF(G280="Ausgabe",ROUND(I280*IFERROR(VLOOKUP(D280,Kategorien!$A$5:$E$46,4,FALSE),100)/100,2),I280))</f>
        <v/>
      </c>
      <c r="K280" s="32">
        <f>IF(A280="","",MONTH(A280))</f>
        <v/>
      </c>
      <c r="L280" s="31">
        <f>IF(OR(I280="",G280&lt;&gt;"Einnahme"),"",IF(IFERROR(VLOOKUP(D280,Kategorien!$A$5:$E$46,3,FALSE),"Nein")="Ja",I280,""))</f>
        <v/>
      </c>
    </row>
    <row r="281" ht="20" customHeight="1">
      <c r="A281" s="33" t="n"/>
      <c r="B281" s="34" t="n"/>
      <c r="C281" s="34" t="n"/>
      <c r="D281" s="34" t="n"/>
      <c r="E281" s="35" t="n"/>
      <c r="F281" s="36" t="n"/>
      <c r="G281" s="30">
        <f>IF(D281="","",IFERROR(VLOOKUP(D281,Kategorien!$A$5:$E$46,2,FALSE),""))</f>
        <v/>
      </c>
      <c r="H281" s="31">
        <f>IF(OR(E281="",G281=""),"",IF(Profil!$B$14="Ja",0,ROUND(E281*IF(F281="",IFERROR(VLOOKUP(D281,Kategorien!$A$5:$E$46,5,FALSE),0),F281)/(100+IF(F281="",IFERROR(VLOOKUP(D281,Kategorien!$A$5:$E$46,5,FALSE),0),F281)),2)))</f>
        <v/>
      </c>
      <c r="I281" s="31">
        <f>IF(H281="","",E281-H281)</f>
        <v/>
      </c>
      <c r="J281" s="31">
        <f>IF(I281="","",IF(G281="Ausgabe",ROUND(I281*IFERROR(VLOOKUP(D281,Kategorien!$A$5:$E$46,4,FALSE),100)/100,2),I281))</f>
        <v/>
      </c>
      <c r="K281" s="32">
        <f>IF(A281="","",MONTH(A281))</f>
        <v/>
      </c>
      <c r="L281" s="31">
        <f>IF(OR(I281="",G281&lt;&gt;"Einnahme"),"",IF(IFERROR(VLOOKUP(D281,Kategorien!$A$5:$E$46,3,FALSE),"Nein")="Ja",I281,""))</f>
        <v/>
      </c>
    </row>
    <row r="282" ht="20" customHeight="1">
      <c r="A282" s="26" t="n"/>
      <c r="B282" s="27" t="n"/>
      <c r="C282" s="27" t="n"/>
      <c r="D282" s="27" t="n"/>
      <c r="E282" s="28" t="n"/>
      <c r="F282" s="29" t="n"/>
      <c r="G282" s="30">
        <f>IF(D282="","",IFERROR(VLOOKUP(D282,Kategorien!$A$5:$E$46,2,FALSE),""))</f>
        <v/>
      </c>
      <c r="H282" s="31">
        <f>IF(OR(E282="",G282=""),"",IF(Profil!$B$14="Ja",0,ROUND(E282*IF(F282="",IFERROR(VLOOKUP(D282,Kategorien!$A$5:$E$46,5,FALSE),0),F282)/(100+IF(F282="",IFERROR(VLOOKUP(D282,Kategorien!$A$5:$E$46,5,FALSE),0),F282)),2)))</f>
        <v/>
      </c>
      <c r="I282" s="31">
        <f>IF(H282="","",E282-H282)</f>
        <v/>
      </c>
      <c r="J282" s="31">
        <f>IF(I282="","",IF(G282="Ausgabe",ROUND(I282*IFERROR(VLOOKUP(D282,Kategorien!$A$5:$E$46,4,FALSE),100)/100,2),I282))</f>
        <v/>
      </c>
      <c r="K282" s="32">
        <f>IF(A282="","",MONTH(A282))</f>
        <v/>
      </c>
      <c r="L282" s="31">
        <f>IF(OR(I282="",G282&lt;&gt;"Einnahme"),"",IF(IFERROR(VLOOKUP(D282,Kategorien!$A$5:$E$46,3,FALSE),"Nein")="Ja",I282,""))</f>
        <v/>
      </c>
    </row>
    <row r="283" ht="20" customHeight="1">
      <c r="A283" s="33" t="n"/>
      <c r="B283" s="34" t="n"/>
      <c r="C283" s="34" t="n"/>
      <c r="D283" s="34" t="n"/>
      <c r="E283" s="35" t="n"/>
      <c r="F283" s="36" t="n"/>
      <c r="G283" s="30">
        <f>IF(D283="","",IFERROR(VLOOKUP(D283,Kategorien!$A$5:$E$46,2,FALSE),""))</f>
        <v/>
      </c>
      <c r="H283" s="31">
        <f>IF(OR(E283="",G283=""),"",IF(Profil!$B$14="Ja",0,ROUND(E283*IF(F283="",IFERROR(VLOOKUP(D283,Kategorien!$A$5:$E$46,5,FALSE),0),F283)/(100+IF(F283="",IFERROR(VLOOKUP(D283,Kategorien!$A$5:$E$46,5,FALSE),0),F283)),2)))</f>
        <v/>
      </c>
      <c r="I283" s="31">
        <f>IF(H283="","",E283-H283)</f>
        <v/>
      </c>
      <c r="J283" s="31">
        <f>IF(I283="","",IF(G283="Ausgabe",ROUND(I283*IFERROR(VLOOKUP(D283,Kategorien!$A$5:$E$46,4,FALSE),100)/100,2),I283))</f>
        <v/>
      </c>
      <c r="K283" s="32">
        <f>IF(A283="","",MONTH(A283))</f>
        <v/>
      </c>
      <c r="L283" s="31">
        <f>IF(OR(I283="",G283&lt;&gt;"Einnahme"),"",IF(IFERROR(VLOOKUP(D283,Kategorien!$A$5:$E$46,3,FALSE),"Nein")="Ja",I283,""))</f>
        <v/>
      </c>
    </row>
    <row r="284" ht="20" customHeight="1">
      <c r="A284" s="26" t="n"/>
      <c r="B284" s="27" t="n"/>
      <c r="C284" s="27" t="n"/>
      <c r="D284" s="27" t="n"/>
      <c r="E284" s="28" t="n"/>
      <c r="F284" s="29" t="n"/>
      <c r="G284" s="30">
        <f>IF(D284="","",IFERROR(VLOOKUP(D284,Kategorien!$A$5:$E$46,2,FALSE),""))</f>
        <v/>
      </c>
      <c r="H284" s="31">
        <f>IF(OR(E284="",G284=""),"",IF(Profil!$B$14="Ja",0,ROUND(E284*IF(F284="",IFERROR(VLOOKUP(D284,Kategorien!$A$5:$E$46,5,FALSE),0),F284)/(100+IF(F284="",IFERROR(VLOOKUP(D284,Kategorien!$A$5:$E$46,5,FALSE),0),F284)),2)))</f>
        <v/>
      </c>
      <c r="I284" s="31">
        <f>IF(H284="","",E284-H284)</f>
        <v/>
      </c>
      <c r="J284" s="31">
        <f>IF(I284="","",IF(G284="Ausgabe",ROUND(I284*IFERROR(VLOOKUP(D284,Kategorien!$A$5:$E$46,4,FALSE),100)/100,2),I284))</f>
        <v/>
      </c>
      <c r="K284" s="32">
        <f>IF(A284="","",MONTH(A284))</f>
        <v/>
      </c>
      <c r="L284" s="31">
        <f>IF(OR(I284="",G284&lt;&gt;"Einnahme"),"",IF(IFERROR(VLOOKUP(D284,Kategorien!$A$5:$E$46,3,FALSE),"Nein")="Ja",I284,""))</f>
        <v/>
      </c>
    </row>
    <row r="285" ht="20" customHeight="1">
      <c r="A285" s="33" t="n"/>
      <c r="B285" s="34" t="n"/>
      <c r="C285" s="34" t="n"/>
      <c r="D285" s="34" t="n"/>
      <c r="E285" s="35" t="n"/>
      <c r="F285" s="36" t="n"/>
      <c r="G285" s="30">
        <f>IF(D285="","",IFERROR(VLOOKUP(D285,Kategorien!$A$5:$E$46,2,FALSE),""))</f>
        <v/>
      </c>
      <c r="H285" s="31">
        <f>IF(OR(E285="",G285=""),"",IF(Profil!$B$14="Ja",0,ROUND(E285*IF(F285="",IFERROR(VLOOKUP(D285,Kategorien!$A$5:$E$46,5,FALSE),0),F285)/(100+IF(F285="",IFERROR(VLOOKUP(D285,Kategorien!$A$5:$E$46,5,FALSE),0),F285)),2)))</f>
        <v/>
      </c>
      <c r="I285" s="31">
        <f>IF(H285="","",E285-H285)</f>
        <v/>
      </c>
      <c r="J285" s="31">
        <f>IF(I285="","",IF(G285="Ausgabe",ROUND(I285*IFERROR(VLOOKUP(D285,Kategorien!$A$5:$E$46,4,FALSE),100)/100,2),I285))</f>
        <v/>
      </c>
      <c r="K285" s="32">
        <f>IF(A285="","",MONTH(A285))</f>
        <v/>
      </c>
      <c r="L285" s="31">
        <f>IF(OR(I285="",G285&lt;&gt;"Einnahme"),"",IF(IFERROR(VLOOKUP(D285,Kategorien!$A$5:$E$46,3,FALSE),"Nein")="Ja",I285,""))</f>
        <v/>
      </c>
    </row>
    <row r="286" ht="20" customHeight="1">
      <c r="A286" s="26" t="n"/>
      <c r="B286" s="27" t="n"/>
      <c r="C286" s="27" t="n"/>
      <c r="D286" s="27" t="n"/>
      <c r="E286" s="28" t="n"/>
      <c r="F286" s="29" t="n"/>
      <c r="G286" s="30">
        <f>IF(D286="","",IFERROR(VLOOKUP(D286,Kategorien!$A$5:$E$46,2,FALSE),""))</f>
        <v/>
      </c>
      <c r="H286" s="31">
        <f>IF(OR(E286="",G286=""),"",IF(Profil!$B$14="Ja",0,ROUND(E286*IF(F286="",IFERROR(VLOOKUP(D286,Kategorien!$A$5:$E$46,5,FALSE),0),F286)/(100+IF(F286="",IFERROR(VLOOKUP(D286,Kategorien!$A$5:$E$46,5,FALSE),0),F286)),2)))</f>
        <v/>
      </c>
      <c r="I286" s="31">
        <f>IF(H286="","",E286-H286)</f>
        <v/>
      </c>
      <c r="J286" s="31">
        <f>IF(I286="","",IF(G286="Ausgabe",ROUND(I286*IFERROR(VLOOKUP(D286,Kategorien!$A$5:$E$46,4,FALSE),100)/100,2),I286))</f>
        <v/>
      </c>
      <c r="K286" s="32">
        <f>IF(A286="","",MONTH(A286))</f>
        <v/>
      </c>
      <c r="L286" s="31">
        <f>IF(OR(I286="",G286&lt;&gt;"Einnahme"),"",IF(IFERROR(VLOOKUP(D286,Kategorien!$A$5:$E$46,3,FALSE),"Nein")="Ja",I286,""))</f>
        <v/>
      </c>
    </row>
    <row r="287" ht="20" customHeight="1">
      <c r="A287" s="33" t="n"/>
      <c r="B287" s="34" t="n"/>
      <c r="C287" s="34" t="n"/>
      <c r="D287" s="34" t="n"/>
      <c r="E287" s="35" t="n"/>
      <c r="F287" s="36" t="n"/>
      <c r="G287" s="30">
        <f>IF(D287="","",IFERROR(VLOOKUP(D287,Kategorien!$A$5:$E$46,2,FALSE),""))</f>
        <v/>
      </c>
      <c r="H287" s="31">
        <f>IF(OR(E287="",G287=""),"",IF(Profil!$B$14="Ja",0,ROUND(E287*IF(F287="",IFERROR(VLOOKUP(D287,Kategorien!$A$5:$E$46,5,FALSE),0),F287)/(100+IF(F287="",IFERROR(VLOOKUP(D287,Kategorien!$A$5:$E$46,5,FALSE),0),F287)),2)))</f>
        <v/>
      </c>
      <c r="I287" s="31">
        <f>IF(H287="","",E287-H287)</f>
        <v/>
      </c>
      <c r="J287" s="31">
        <f>IF(I287="","",IF(G287="Ausgabe",ROUND(I287*IFERROR(VLOOKUP(D287,Kategorien!$A$5:$E$46,4,FALSE),100)/100,2),I287))</f>
        <v/>
      </c>
      <c r="K287" s="32">
        <f>IF(A287="","",MONTH(A287))</f>
        <v/>
      </c>
      <c r="L287" s="31">
        <f>IF(OR(I287="",G287&lt;&gt;"Einnahme"),"",IF(IFERROR(VLOOKUP(D287,Kategorien!$A$5:$E$46,3,FALSE),"Nein")="Ja",I287,""))</f>
        <v/>
      </c>
    </row>
    <row r="288" ht="20" customHeight="1">
      <c r="A288" s="26" t="n"/>
      <c r="B288" s="27" t="n"/>
      <c r="C288" s="27" t="n"/>
      <c r="D288" s="27" t="n"/>
      <c r="E288" s="28" t="n"/>
      <c r="F288" s="29" t="n"/>
      <c r="G288" s="30">
        <f>IF(D288="","",IFERROR(VLOOKUP(D288,Kategorien!$A$5:$E$46,2,FALSE),""))</f>
        <v/>
      </c>
      <c r="H288" s="31">
        <f>IF(OR(E288="",G288=""),"",IF(Profil!$B$14="Ja",0,ROUND(E288*IF(F288="",IFERROR(VLOOKUP(D288,Kategorien!$A$5:$E$46,5,FALSE),0),F288)/(100+IF(F288="",IFERROR(VLOOKUP(D288,Kategorien!$A$5:$E$46,5,FALSE),0),F288)),2)))</f>
        <v/>
      </c>
      <c r="I288" s="31">
        <f>IF(H288="","",E288-H288)</f>
        <v/>
      </c>
      <c r="J288" s="31">
        <f>IF(I288="","",IF(G288="Ausgabe",ROUND(I288*IFERROR(VLOOKUP(D288,Kategorien!$A$5:$E$46,4,FALSE),100)/100,2),I288))</f>
        <v/>
      </c>
      <c r="K288" s="32">
        <f>IF(A288="","",MONTH(A288))</f>
        <v/>
      </c>
      <c r="L288" s="31">
        <f>IF(OR(I288="",G288&lt;&gt;"Einnahme"),"",IF(IFERROR(VLOOKUP(D288,Kategorien!$A$5:$E$46,3,FALSE),"Nein")="Ja",I288,""))</f>
        <v/>
      </c>
    </row>
    <row r="289" ht="20" customHeight="1">
      <c r="A289" s="33" t="n"/>
      <c r="B289" s="34" t="n"/>
      <c r="C289" s="34" t="n"/>
      <c r="D289" s="34" t="n"/>
      <c r="E289" s="35" t="n"/>
      <c r="F289" s="36" t="n"/>
      <c r="G289" s="30">
        <f>IF(D289="","",IFERROR(VLOOKUP(D289,Kategorien!$A$5:$E$46,2,FALSE),""))</f>
        <v/>
      </c>
      <c r="H289" s="31">
        <f>IF(OR(E289="",G289=""),"",IF(Profil!$B$14="Ja",0,ROUND(E289*IF(F289="",IFERROR(VLOOKUP(D289,Kategorien!$A$5:$E$46,5,FALSE),0),F289)/(100+IF(F289="",IFERROR(VLOOKUP(D289,Kategorien!$A$5:$E$46,5,FALSE),0),F289)),2)))</f>
        <v/>
      </c>
      <c r="I289" s="31">
        <f>IF(H289="","",E289-H289)</f>
        <v/>
      </c>
      <c r="J289" s="31">
        <f>IF(I289="","",IF(G289="Ausgabe",ROUND(I289*IFERROR(VLOOKUP(D289,Kategorien!$A$5:$E$46,4,FALSE),100)/100,2),I289))</f>
        <v/>
      </c>
      <c r="K289" s="32">
        <f>IF(A289="","",MONTH(A289))</f>
        <v/>
      </c>
      <c r="L289" s="31">
        <f>IF(OR(I289="",G289&lt;&gt;"Einnahme"),"",IF(IFERROR(VLOOKUP(D289,Kategorien!$A$5:$E$46,3,FALSE),"Nein")="Ja",I289,""))</f>
        <v/>
      </c>
    </row>
    <row r="290" ht="20" customHeight="1">
      <c r="A290" s="26" t="n"/>
      <c r="B290" s="27" t="n"/>
      <c r="C290" s="27" t="n"/>
      <c r="D290" s="27" t="n"/>
      <c r="E290" s="28" t="n"/>
      <c r="F290" s="29" t="n"/>
      <c r="G290" s="30">
        <f>IF(D290="","",IFERROR(VLOOKUP(D290,Kategorien!$A$5:$E$46,2,FALSE),""))</f>
        <v/>
      </c>
      <c r="H290" s="31">
        <f>IF(OR(E290="",G290=""),"",IF(Profil!$B$14="Ja",0,ROUND(E290*IF(F290="",IFERROR(VLOOKUP(D290,Kategorien!$A$5:$E$46,5,FALSE),0),F290)/(100+IF(F290="",IFERROR(VLOOKUP(D290,Kategorien!$A$5:$E$46,5,FALSE),0),F290)),2)))</f>
        <v/>
      </c>
      <c r="I290" s="31">
        <f>IF(H290="","",E290-H290)</f>
        <v/>
      </c>
      <c r="J290" s="31">
        <f>IF(I290="","",IF(G290="Ausgabe",ROUND(I290*IFERROR(VLOOKUP(D290,Kategorien!$A$5:$E$46,4,FALSE),100)/100,2),I290))</f>
        <v/>
      </c>
      <c r="K290" s="32">
        <f>IF(A290="","",MONTH(A290))</f>
        <v/>
      </c>
      <c r="L290" s="31">
        <f>IF(OR(I290="",G290&lt;&gt;"Einnahme"),"",IF(IFERROR(VLOOKUP(D290,Kategorien!$A$5:$E$46,3,FALSE),"Nein")="Ja",I290,""))</f>
        <v/>
      </c>
    </row>
    <row r="291" ht="20" customHeight="1">
      <c r="A291" s="33" t="n"/>
      <c r="B291" s="34" t="n"/>
      <c r="C291" s="34" t="n"/>
      <c r="D291" s="34" t="n"/>
      <c r="E291" s="35" t="n"/>
      <c r="F291" s="36" t="n"/>
      <c r="G291" s="30">
        <f>IF(D291="","",IFERROR(VLOOKUP(D291,Kategorien!$A$5:$E$46,2,FALSE),""))</f>
        <v/>
      </c>
      <c r="H291" s="31">
        <f>IF(OR(E291="",G291=""),"",IF(Profil!$B$14="Ja",0,ROUND(E291*IF(F291="",IFERROR(VLOOKUP(D291,Kategorien!$A$5:$E$46,5,FALSE),0),F291)/(100+IF(F291="",IFERROR(VLOOKUP(D291,Kategorien!$A$5:$E$46,5,FALSE),0),F291)),2)))</f>
        <v/>
      </c>
      <c r="I291" s="31">
        <f>IF(H291="","",E291-H291)</f>
        <v/>
      </c>
      <c r="J291" s="31">
        <f>IF(I291="","",IF(G291="Ausgabe",ROUND(I291*IFERROR(VLOOKUP(D291,Kategorien!$A$5:$E$46,4,FALSE),100)/100,2),I291))</f>
        <v/>
      </c>
      <c r="K291" s="32">
        <f>IF(A291="","",MONTH(A291))</f>
        <v/>
      </c>
      <c r="L291" s="31">
        <f>IF(OR(I291="",G291&lt;&gt;"Einnahme"),"",IF(IFERROR(VLOOKUP(D291,Kategorien!$A$5:$E$46,3,FALSE),"Nein")="Ja",I291,""))</f>
        <v/>
      </c>
    </row>
    <row r="292" ht="20" customHeight="1">
      <c r="A292" s="26" t="n"/>
      <c r="B292" s="27" t="n"/>
      <c r="C292" s="27" t="n"/>
      <c r="D292" s="27" t="n"/>
      <c r="E292" s="28" t="n"/>
      <c r="F292" s="29" t="n"/>
      <c r="G292" s="30">
        <f>IF(D292="","",IFERROR(VLOOKUP(D292,Kategorien!$A$5:$E$46,2,FALSE),""))</f>
        <v/>
      </c>
      <c r="H292" s="31">
        <f>IF(OR(E292="",G292=""),"",IF(Profil!$B$14="Ja",0,ROUND(E292*IF(F292="",IFERROR(VLOOKUP(D292,Kategorien!$A$5:$E$46,5,FALSE),0),F292)/(100+IF(F292="",IFERROR(VLOOKUP(D292,Kategorien!$A$5:$E$46,5,FALSE),0),F292)),2)))</f>
        <v/>
      </c>
      <c r="I292" s="31">
        <f>IF(H292="","",E292-H292)</f>
        <v/>
      </c>
      <c r="J292" s="31">
        <f>IF(I292="","",IF(G292="Ausgabe",ROUND(I292*IFERROR(VLOOKUP(D292,Kategorien!$A$5:$E$46,4,FALSE),100)/100,2),I292))</f>
        <v/>
      </c>
      <c r="K292" s="32">
        <f>IF(A292="","",MONTH(A292))</f>
        <v/>
      </c>
      <c r="L292" s="31">
        <f>IF(OR(I292="",G292&lt;&gt;"Einnahme"),"",IF(IFERROR(VLOOKUP(D292,Kategorien!$A$5:$E$46,3,FALSE),"Nein")="Ja",I292,""))</f>
        <v/>
      </c>
    </row>
    <row r="293" ht="20" customHeight="1">
      <c r="A293" s="33" t="n"/>
      <c r="B293" s="34" t="n"/>
      <c r="C293" s="34" t="n"/>
      <c r="D293" s="34" t="n"/>
      <c r="E293" s="35" t="n"/>
      <c r="F293" s="36" t="n"/>
      <c r="G293" s="30">
        <f>IF(D293="","",IFERROR(VLOOKUP(D293,Kategorien!$A$5:$E$46,2,FALSE),""))</f>
        <v/>
      </c>
      <c r="H293" s="31">
        <f>IF(OR(E293="",G293=""),"",IF(Profil!$B$14="Ja",0,ROUND(E293*IF(F293="",IFERROR(VLOOKUP(D293,Kategorien!$A$5:$E$46,5,FALSE),0),F293)/(100+IF(F293="",IFERROR(VLOOKUP(D293,Kategorien!$A$5:$E$46,5,FALSE),0),F293)),2)))</f>
        <v/>
      </c>
      <c r="I293" s="31">
        <f>IF(H293="","",E293-H293)</f>
        <v/>
      </c>
      <c r="J293" s="31">
        <f>IF(I293="","",IF(G293="Ausgabe",ROUND(I293*IFERROR(VLOOKUP(D293,Kategorien!$A$5:$E$46,4,FALSE),100)/100,2),I293))</f>
        <v/>
      </c>
      <c r="K293" s="32">
        <f>IF(A293="","",MONTH(A293))</f>
        <v/>
      </c>
      <c r="L293" s="31">
        <f>IF(OR(I293="",G293&lt;&gt;"Einnahme"),"",IF(IFERROR(VLOOKUP(D293,Kategorien!$A$5:$E$46,3,FALSE),"Nein")="Ja",I293,""))</f>
        <v/>
      </c>
    </row>
    <row r="294" ht="20" customHeight="1">
      <c r="A294" s="26" t="n"/>
      <c r="B294" s="27" t="n"/>
      <c r="C294" s="27" t="n"/>
      <c r="D294" s="27" t="n"/>
      <c r="E294" s="28" t="n"/>
      <c r="F294" s="29" t="n"/>
      <c r="G294" s="30">
        <f>IF(D294="","",IFERROR(VLOOKUP(D294,Kategorien!$A$5:$E$46,2,FALSE),""))</f>
        <v/>
      </c>
      <c r="H294" s="31">
        <f>IF(OR(E294="",G294=""),"",IF(Profil!$B$14="Ja",0,ROUND(E294*IF(F294="",IFERROR(VLOOKUP(D294,Kategorien!$A$5:$E$46,5,FALSE),0),F294)/(100+IF(F294="",IFERROR(VLOOKUP(D294,Kategorien!$A$5:$E$46,5,FALSE),0),F294)),2)))</f>
        <v/>
      </c>
      <c r="I294" s="31">
        <f>IF(H294="","",E294-H294)</f>
        <v/>
      </c>
      <c r="J294" s="31">
        <f>IF(I294="","",IF(G294="Ausgabe",ROUND(I294*IFERROR(VLOOKUP(D294,Kategorien!$A$5:$E$46,4,FALSE),100)/100,2),I294))</f>
        <v/>
      </c>
      <c r="K294" s="32">
        <f>IF(A294="","",MONTH(A294))</f>
        <v/>
      </c>
      <c r="L294" s="31">
        <f>IF(OR(I294="",G294&lt;&gt;"Einnahme"),"",IF(IFERROR(VLOOKUP(D294,Kategorien!$A$5:$E$46,3,FALSE),"Nein")="Ja",I294,""))</f>
        <v/>
      </c>
    </row>
    <row r="295" ht="20" customHeight="1">
      <c r="A295" s="33" t="n"/>
      <c r="B295" s="34" t="n"/>
      <c r="C295" s="34" t="n"/>
      <c r="D295" s="34" t="n"/>
      <c r="E295" s="35" t="n"/>
      <c r="F295" s="36" t="n"/>
      <c r="G295" s="30">
        <f>IF(D295="","",IFERROR(VLOOKUP(D295,Kategorien!$A$5:$E$46,2,FALSE),""))</f>
        <v/>
      </c>
      <c r="H295" s="31">
        <f>IF(OR(E295="",G295=""),"",IF(Profil!$B$14="Ja",0,ROUND(E295*IF(F295="",IFERROR(VLOOKUP(D295,Kategorien!$A$5:$E$46,5,FALSE),0),F295)/(100+IF(F295="",IFERROR(VLOOKUP(D295,Kategorien!$A$5:$E$46,5,FALSE),0),F295)),2)))</f>
        <v/>
      </c>
      <c r="I295" s="31">
        <f>IF(H295="","",E295-H295)</f>
        <v/>
      </c>
      <c r="J295" s="31">
        <f>IF(I295="","",IF(G295="Ausgabe",ROUND(I295*IFERROR(VLOOKUP(D295,Kategorien!$A$5:$E$46,4,FALSE),100)/100,2),I295))</f>
        <v/>
      </c>
      <c r="K295" s="32">
        <f>IF(A295="","",MONTH(A295))</f>
        <v/>
      </c>
      <c r="L295" s="31">
        <f>IF(OR(I295="",G295&lt;&gt;"Einnahme"),"",IF(IFERROR(VLOOKUP(D295,Kategorien!$A$5:$E$46,3,FALSE),"Nein")="Ja",I295,""))</f>
        <v/>
      </c>
    </row>
    <row r="296" ht="20" customHeight="1">
      <c r="A296" s="26" t="n"/>
      <c r="B296" s="27" t="n"/>
      <c r="C296" s="27" t="n"/>
      <c r="D296" s="27" t="n"/>
      <c r="E296" s="28" t="n"/>
      <c r="F296" s="29" t="n"/>
      <c r="G296" s="30">
        <f>IF(D296="","",IFERROR(VLOOKUP(D296,Kategorien!$A$5:$E$46,2,FALSE),""))</f>
        <v/>
      </c>
      <c r="H296" s="31">
        <f>IF(OR(E296="",G296=""),"",IF(Profil!$B$14="Ja",0,ROUND(E296*IF(F296="",IFERROR(VLOOKUP(D296,Kategorien!$A$5:$E$46,5,FALSE),0),F296)/(100+IF(F296="",IFERROR(VLOOKUP(D296,Kategorien!$A$5:$E$46,5,FALSE),0),F296)),2)))</f>
        <v/>
      </c>
      <c r="I296" s="31">
        <f>IF(H296="","",E296-H296)</f>
        <v/>
      </c>
      <c r="J296" s="31">
        <f>IF(I296="","",IF(G296="Ausgabe",ROUND(I296*IFERROR(VLOOKUP(D296,Kategorien!$A$5:$E$46,4,FALSE),100)/100,2),I296))</f>
        <v/>
      </c>
      <c r="K296" s="32">
        <f>IF(A296="","",MONTH(A296))</f>
        <v/>
      </c>
      <c r="L296" s="31">
        <f>IF(OR(I296="",G296&lt;&gt;"Einnahme"),"",IF(IFERROR(VLOOKUP(D296,Kategorien!$A$5:$E$46,3,FALSE),"Nein")="Ja",I296,""))</f>
        <v/>
      </c>
    </row>
    <row r="297" ht="20" customHeight="1">
      <c r="A297" s="33" t="n"/>
      <c r="B297" s="34" t="n"/>
      <c r="C297" s="34" t="n"/>
      <c r="D297" s="34" t="n"/>
      <c r="E297" s="35" t="n"/>
      <c r="F297" s="36" t="n"/>
      <c r="G297" s="30">
        <f>IF(D297="","",IFERROR(VLOOKUP(D297,Kategorien!$A$5:$E$46,2,FALSE),""))</f>
        <v/>
      </c>
      <c r="H297" s="31">
        <f>IF(OR(E297="",G297=""),"",IF(Profil!$B$14="Ja",0,ROUND(E297*IF(F297="",IFERROR(VLOOKUP(D297,Kategorien!$A$5:$E$46,5,FALSE),0),F297)/(100+IF(F297="",IFERROR(VLOOKUP(D297,Kategorien!$A$5:$E$46,5,FALSE),0),F297)),2)))</f>
        <v/>
      </c>
      <c r="I297" s="31">
        <f>IF(H297="","",E297-H297)</f>
        <v/>
      </c>
      <c r="J297" s="31">
        <f>IF(I297="","",IF(G297="Ausgabe",ROUND(I297*IFERROR(VLOOKUP(D297,Kategorien!$A$5:$E$46,4,FALSE),100)/100,2),I297))</f>
        <v/>
      </c>
      <c r="K297" s="32">
        <f>IF(A297="","",MONTH(A297))</f>
        <v/>
      </c>
      <c r="L297" s="31">
        <f>IF(OR(I297="",G297&lt;&gt;"Einnahme"),"",IF(IFERROR(VLOOKUP(D297,Kategorien!$A$5:$E$46,3,FALSE),"Nein")="Ja",I297,""))</f>
        <v/>
      </c>
    </row>
    <row r="298" ht="20" customHeight="1">
      <c r="A298" s="26" t="n"/>
      <c r="B298" s="27" t="n"/>
      <c r="C298" s="27" t="n"/>
      <c r="D298" s="27" t="n"/>
      <c r="E298" s="28" t="n"/>
      <c r="F298" s="29" t="n"/>
      <c r="G298" s="30">
        <f>IF(D298="","",IFERROR(VLOOKUP(D298,Kategorien!$A$5:$E$46,2,FALSE),""))</f>
        <v/>
      </c>
      <c r="H298" s="31">
        <f>IF(OR(E298="",G298=""),"",IF(Profil!$B$14="Ja",0,ROUND(E298*IF(F298="",IFERROR(VLOOKUP(D298,Kategorien!$A$5:$E$46,5,FALSE),0),F298)/(100+IF(F298="",IFERROR(VLOOKUP(D298,Kategorien!$A$5:$E$46,5,FALSE),0),F298)),2)))</f>
        <v/>
      </c>
      <c r="I298" s="31">
        <f>IF(H298="","",E298-H298)</f>
        <v/>
      </c>
      <c r="J298" s="31">
        <f>IF(I298="","",IF(G298="Ausgabe",ROUND(I298*IFERROR(VLOOKUP(D298,Kategorien!$A$5:$E$46,4,FALSE),100)/100,2),I298))</f>
        <v/>
      </c>
      <c r="K298" s="32">
        <f>IF(A298="","",MONTH(A298))</f>
        <v/>
      </c>
      <c r="L298" s="31">
        <f>IF(OR(I298="",G298&lt;&gt;"Einnahme"),"",IF(IFERROR(VLOOKUP(D298,Kategorien!$A$5:$E$46,3,FALSE),"Nein")="Ja",I298,""))</f>
        <v/>
      </c>
    </row>
    <row r="299" ht="20" customHeight="1">
      <c r="A299" s="33" t="n"/>
      <c r="B299" s="34" t="n"/>
      <c r="C299" s="34" t="n"/>
      <c r="D299" s="34" t="n"/>
      <c r="E299" s="35" t="n"/>
      <c r="F299" s="36" t="n"/>
      <c r="G299" s="30">
        <f>IF(D299="","",IFERROR(VLOOKUP(D299,Kategorien!$A$5:$E$46,2,FALSE),""))</f>
        <v/>
      </c>
      <c r="H299" s="31">
        <f>IF(OR(E299="",G299=""),"",IF(Profil!$B$14="Ja",0,ROUND(E299*IF(F299="",IFERROR(VLOOKUP(D299,Kategorien!$A$5:$E$46,5,FALSE),0),F299)/(100+IF(F299="",IFERROR(VLOOKUP(D299,Kategorien!$A$5:$E$46,5,FALSE),0),F299)),2)))</f>
        <v/>
      </c>
      <c r="I299" s="31">
        <f>IF(H299="","",E299-H299)</f>
        <v/>
      </c>
      <c r="J299" s="31">
        <f>IF(I299="","",IF(G299="Ausgabe",ROUND(I299*IFERROR(VLOOKUP(D299,Kategorien!$A$5:$E$46,4,FALSE),100)/100,2),I299))</f>
        <v/>
      </c>
      <c r="K299" s="32">
        <f>IF(A299="","",MONTH(A299))</f>
        <v/>
      </c>
      <c r="L299" s="31">
        <f>IF(OR(I299="",G299&lt;&gt;"Einnahme"),"",IF(IFERROR(VLOOKUP(D299,Kategorien!$A$5:$E$46,3,FALSE),"Nein")="Ja",I299,""))</f>
        <v/>
      </c>
    </row>
    <row r="300" ht="20" customHeight="1">
      <c r="A300" s="26" t="n"/>
      <c r="B300" s="27" t="n"/>
      <c r="C300" s="27" t="n"/>
      <c r="D300" s="27" t="n"/>
      <c r="E300" s="28" t="n"/>
      <c r="F300" s="29" t="n"/>
      <c r="G300" s="30">
        <f>IF(D300="","",IFERROR(VLOOKUP(D300,Kategorien!$A$5:$E$46,2,FALSE),""))</f>
        <v/>
      </c>
      <c r="H300" s="31">
        <f>IF(OR(E300="",G300=""),"",IF(Profil!$B$14="Ja",0,ROUND(E300*IF(F300="",IFERROR(VLOOKUP(D300,Kategorien!$A$5:$E$46,5,FALSE),0),F300)/(100+IF(F300="",IFERROR(VLOOKUP(D300,Kategorien!$A$5:$E$46,5,FALSE),0),F300)),2)))</f>
        <v/>
      </c>
      <c r="I300" s="31">
        <f>IF(H300="","",E300-H300)</f>
        <v/>
      </c>
      <c r="J300" s="31">
        <f>IF(I300="","",IF(G300="Ausgabe",ROUND(I300*IFERROR(VLOOKUP(D300,Kategorien!$A$5:$E$46,4,FALSE),100)/100,2),I300))</f>
        <v/>
      </c>
      <c r="K300" s="32">
        <f>IF(A300="","",MONTH(A300))</f>
        <v/>
      </c>
      <c r="L300" s="31">
        <f>IF(OR(I300="",G300&lt;&gt;"Einnahme"),"",IF(IFERROR(VLOOKUP(D300,Kategorien!$A$5:$E$46,3,FALSE),"Nein")="Ja",I300,""))</f>
        <v/>
      </c>
    </row>
    <row r="301" ht="20" customHeight="1">
      <c r="A301" s="33" t="n"/>
      <c r="B301" s="34" t="n"/>
      <c r="C301" s="34" t="n"/>
      <c r="D301" s="34" t="n"/>
      <c r="E301" s="35" t="n"/>
      <c r="F301" s="36" t="n"/>
      <c r="G301" s="30">
        <f>IF(D301="","",IFERROR(VLOOKUP(D301,Kategorien!$A$5:$E$46,2,FALSE),""))</f>
        <v/>
      </c>
      <c r="H301" s="31">
        <f>IF(OR(E301="",G301=""),"",IF(Profil!$B$14="Ja",0,ROUND(E301*IF(F301="",IFERROR(VLOOKUP(D301,Kategorien!$A$5:$E$46,5,FALSE),0),F301)/(100+IF(F301="",IFERROR(VLOOKUP(D301,Kategorien!$A$5:$E$46,5,FALSE),0),F301)),2)))</f>
        <v/>
      </c>
      <c r="I301" s="31">
        <f>IF(H301="","",E301-H301)</f>
        <v/>
      </c>
      <c r="J301" s="31">
        <f>IF(I301="","",IF(G301="Ausgabe",ROUND(I301*IFERROR(VLOOKUP(D301,Kategorien!$A$5:$E$46,4,FALSE),100)/100,2),I301))</f>
        <v/>
      </c>
      <c r="K301" s="32">
        <f>IF(A301="","",MONTH(A301))</f>
        <v/>
      </c>
      <c r="L301" s="31">
        <f>IF(OR(I301="",G301&lt;&gt;"Einnahme"),"",IF(IFERROR(VLOOKUP(D301,Kategorien!$A$5:$E$46,3,FALSE),"Nein")="Ja",I301,""))</f>
        <v/>
      </c>
    </row>
    <row r="302" ht="20" customHeight="1">
      <c r="A302" s="26" t="n"/>
      <c r="B302" s="27" t="n"/>
      <c r="C302" s="27" t="n"/>
      <c r="D302" s="27" t="n"/>
      <c r="E302" s="28" t="n"/>
      <c r="F302" s="29" t="n"/>
      <c r="G302" s="30">
        <f>IF(D302="","",IFERROR(VLOOKUP(D302,Kategorien!$A$5:$E$46,2,FALSE),""))</f>
        <v/>
      </c>
      <c r="H302" s="31">
        <f>IF(OR(E302="",G302=""),"",IF(Profil!$B$14="Ja",0,ROUND(E302*IF(F302="",IFERROR(VLOOKUP(D302,Kategorien!$A$5:$E$46,5,FALSE),0),F302)/(100+IF(F302="",IFERROR(VLOOKUP(D302,Kategorien!$A$5:$E$46,5,FALSE),0),F302)),2)))</f>
        <v/>
      </c>
      <c r="I302" s="31">
        <f>IF(H302="","",E302-H302)</f>
        <v/>
      </c>
      <c r="J302" s="31">
        <f>IF(I302="","",IF(G302="Ausgabe",ROUND(I302*IFERROR(VLOOKUP(D302,Kategorien!$A$5:$E$46,4,FALSE),100)/100,2),I302))</f>
        <v/>
      </c>
      <c r="K302" s="32">
        <f>IF(A302="","",MONTH(A302))</f>
        <v/>
      </c>
      <c r="L302" s="31">
        <f>IF(OR(I302="",G302&lt;&gt;"Einnahme"),"",IF(IFERROR(VLOOKUP(D302,Kategorien!$A$5:$E$46,3,FALSE),"Nein")="Ja",I302,""))</f>
        <v/>
      </c>
    </row>
    <row r="303" ht="20" customHeight="1">
      <c r="A303" s="33" t="n"/>
      <c r="B303" s="34" t="n"/>
      <c r="C303" s="34" t="n"/>
      <c r="D303" s="34" t="n"/>
      <c r="E303" s="35" t="n"/>
      <c r="F303" s="36" t="n"/>
      <c r="G303" s="30">
        <f>IF(D303="","",IFERROR(VLOOKUP(D303,Kategorien!$A$5:$E$46,2,FALSE),""))</f>
        <v/>
      </c>
      <c r="H303" s="31">
        <f>IF(OR(E303="",G303=""),"",IF(Profil!$B$14="Ja",0,ROUND(E303*IF(F303="",IFERROR(VLOOKUP(D303,Kategorien!$A$5:$E$46,5,FALSE),0),F303)/(100+IF(F303="",IFERROR(VLOOKUP(D303,Kategorien!$A$5:$E$46,5,FALSE),0),F303)),2)))</f>
        <v/>
      </c>
      <c r="I303" s="31">
        <f>IF(H303="","",E303-H303)</f>
        <v/>
      </c>
      <c r="J303" s="31">
        <f>IF(I303="","",IF(G303="Ausgabe",ROUND(I303*IFERROR(VLOOKUP(D303,Kategorien!$A$5:$E$46,4,FALSE),100)/100,2),I303))</f>
        <v/>
      </c>
      <c r="K303" s="32">
        <f>IF(A303="","",MONTH(A303))</f>
        <v/>
      </c>
      <c r="L303" s="31">
        <f>IF(OR(I303="",G303&lt;&gt;"Einnahme"),"",IF(IFERROR(VLOOKUP(D303,Kategorien!$A$5:$E$46,3,FALSE),"Nein")="Ja",I303,""))</f>
        <v/>
      </c>
    </row>
    <row r="304" ht="20" customHeight="1">
      <c r="A304" s="26" t="n"/>
      <c r="B304" s="27" t="n"/>
      <c r="C304" s="27" t="n"/>
      <c r="D304" s="27" t="n"/>
      <c r="E304" s="28" t="n"/>
      <c r="F304" s="29" t="n"/>
      <c r="G304" s="30">
        <f>IF(D304="","",IFERROR(VLOOKUP(D304,Kategorien!$A$5:$E$46,2,FALSE),""))</f>
        <v/>
      </c>
      <c r="H304" s="31">
        <f>IF(OR(E304="",G304=""),"",IF(Profil!$B$14="Ja",0,ROUND(E304*IF(F304="",IFERROR(VLOOKUP(D304,Kategorien!$A$5:$E$46,5,FALSE),0),F304)/(100+IF(F304="",IFERROR(VLOOKUP(D304,Kategorien!$A$5:$E$46,5,FALSE),0),F304)),2)))</f>
        <v/>
      </c>
      <c r="I304" s="31">
        <f>IF(H304="","",E304-H304)</f>
        <v/>
      </c>
      <c r="J304" s="31">
        <f>IF(I304="","",IF(G304="Ausgabe",ROUND(I304*IFERROR(VLOOKUP(D304,Kategorien!$A$5:$E$46,4,FALSE),100)/100,2),I304))</f>
        <v/>
      </c>
      <c r="K304" s="32">
        <f>IF(A304="","",MONTH(A304))</f>
        <v/>
      </c>
      <c r="L304" s="31">
        <f>IF(OR(I304="",G304&lt;&gt;"Einnahme"),"",IF(IFERROR(VLOOKUP(D304,Kategorien!$A$5:$E$46,3,FALSE),"Nein")="Ja",I304,""))</f>
        <v/>
      </c>
    </row>
    <row r="305" ht="20" customHeight="1">
      <c r="A305" s="33" t="n"/>
      <c r="B305" s="34" t="n"/>
      <c r="C305" s="34" t="n"/>
      <c r="D305" s="34" t="n"/>
      <c r="E305" s="35" t="n"/>
      <c r="F305" s="36" t="n"/>
      <c r="G305" s="30">
        <f>IF(D305="","",IFERROR(VLOOKUP(D305,Kategorien!$A$5:$E$46,2,FALSE),""))</f>
        <v/>
      </c>
      <c r="H305" s="31">
        <f>IF(OR(E305="",G305=""),"",IF(Profil!$B$14="Ja",0,ROUND(E305*IF(F305="",IFERROR(VLOOKUP(D305,Kategorien!$A$5:$E$46,5,FALSE),0),F305)/(100+IF(F305="",IFERROR(VLOOKUP(D305,Kategorien!$A$5:$E$46,5,FALSE),0),F305)),2)))</f>
        <v/>
      </c>
      <c r="I305" s="31">
        <f>IF(H305="","",E305-H305)</f>
        <v/>
      </c>
      <c r="J305" s="31">
        <f>IF(I305="","",IF(G305="Ausgabe",ROUND(I305*IFERROR(VLOOKUP(D305,Kategorien!$A$5:$E$46,4,FALSE),100)/100,2),I305))</f>
        <v/>
      </c>
      <c r="K305" s="32">
        <f>IF(A305="","",MONTH(A305))</f>
        <v/>
      </c>
      <c r="L305" s="31">
        <f>IF(OR(I305="",G305&lt;&gt;"Einnahme"),"",IF(IFERROR(VLOOKUP(D305,Kategorien!$A$5:$E$46,3,FALSE),"Nein")="Ja",I305,""))</f>
        <v/>
      </c>
    </row>
    <row r="306" ht="20" customHeight="1">
      <c r="A306" s="26" t="n"/>
      <c r="B306" s="27" t="n"/>
      <c r="C306" s="27" t="n"/>
      <c r="D306" s="27" t="n"/>
      <c r="E306" s="28" t="n"/>
      <c r="F306" s="29" t="n"/>
      <c r="G306" s="30">
        <f>IF(D306="","",IFERROR(VLOOKUP(D306,Kategorien!$A$5:$E$46,2,FALSE),""))</f>
        <v/>
      </c>
      <c r="H306" s="31">
        <f>IF(OR(E306="",G306=""),"",IF(Profil!$B$14="Ja",0,ROUND(E306*IF(F306="",IFERROR(VLOOKUP(D306,Kategorien!$A$5:$E$46,5,FALSE),0),F306)/(100+IF(F306="",IFERROR(VLOOKUP(D306,Kategorien!$A$5:$E$46,5,FALSE),0),F306)),2)))</f>
        <v/>
      </c>
      <c r="I306" s="31">
        <f>IF(H306="","",E306-H306)</f>
        <v/>
      </c>
      <c r="J306" s="31">
        <f>IF(I306="","",IF(G306="Ausgabe",ROUND(I306*IFERROR(VLOOKUP(D306,Kategorien!$A$5:$E$46,4,FALSE),100)/100,2),I306))</f>
        <v/>
      </c>
      <c r="K306" s="32">
        <f>IF(A306="","",MONTH(A306))</f>
        <v/>
      </c>
      <c r="L306" s="31">
        <f>IF(OR(I306="",G306&lt;&gt;"Einnahme"),"",IF(IFERROR(VLOOKUP(D306,Kategorien!$A$5:$E$46,3,FALSE),"Nein")="Ja",I306,""))</f>
        <v/>
      </c>
    </row>
    <row r="307" ht="20" customHeight="1">
      <c r="A307" s="33" t="n"/>
      <c r="B307" s="34" t="n"/>
      <c r="C307" s="34" t="n"/>
      <c r="D307" s="34" t="n"/>
      <c r="E307" s="35" t="n"/>
      <c r="F307" s="36" t="n"/>
      <c r="G307" s="30">
        <f>IF(D307="","",IFERROR(VLOOKUP(D307,Kategorien!$A$5:$E$46,2,FALSE),""))</f>
        <v/>
      </c>
      <c r="H307" s="31">
        <f>IF(OR(E307="",G307=""),"",IF(Profil!$B$14="Ja",0,ROUND(E307*IF(F307="",IFERROR(VLOOKUP(D307,Kategorien!$A$5:$E$46,5,FALSE),0),F307)/(100+IF(F307="",IFERROR(VLOOKUP(D307,Kategorien!$A$5:$E$46,5,FALSE),0),F307)),2)))</f>
        <v/>
      </c>
      <c r="I307" s="31">
        <f>IF(H307="","",E307-H307)</f>
        <v/>
      </c>
      <c r="J307" s="31">
        <f>IF(I307="","",IF(G307="Ausgabe",ROUND(I307*IFERROR(VLOOKUP(D307,Kategorien!$A$5:$E$46,4,FALSE),100)/100,2),I307))</f>
        <v/>
      </c>
      <c r="K307" s="32">
        <f>IF(A307="","",MONTH(A307))</f>
        <v/>
      </c>
      <c r="L307" s="31">
        <f>IF(OR(I307="",G307&lt;&gt;"Einnahme"),"",IF(IFERROR(VLOOKUP(D307,Kategorien!$A$5:$E$46,3,FALSE),"Nein")="Ja",I307,""))</f>
        <v/>
      </c>
    </row>
    <row r="308" ht="20" customHeight="1">
      <c r="A308" s="26" t="n"/>
      <c r="B308" s="27" t="n"/>
      <c r="C308" s="27" t="n"/>
      <c r="D308" s="27" t="n"/>
      <c r="E308" s="28" t="n"/>
      <c r="F308" s="29" t="n"/>
      <c r="G308" s="30">
        <f>IF(D308="","",IFERROR(VLOOKUP(D308,Kategorien!$A$5:$E$46,2,FALSE),""))</f>
        <v/>
      </c>
      <c r="H308" s="31">
        <f>IF(OR(E308="",G308=""),"",IF(Profil!$B$14="Ja",0,ROUND(E308*IF(F308="",IFERROR(VLOOKUP(D308,Kategorien!$A$5:$E$46,5,FALSE),0),F308)/(100+IF(F308="",IFERROR(VLOOKUP(D308,Kategorien!$A$5:$E$46,5,FALSE),0),F308)),2)))</f>
        <v/>
      </c>
      <c r="I308" s="31">
        <f>IF(H308="","",E308-H308)</f>
        <v/>
      </c>
      <c r="J308" s="31">
        <f>IF(I308="","",IF(G308="Ausgabe",ROUND(I308*IFERROR(VLOOKUP(D308,Kategorien!$A$5:$E$46,4,FALSE),100)/100,2),I308))</f>
        <v/>
      </c>
      <c r="K308" s="32">
        <f>IF(A308="","",MONTH(A308))</f>
        <v/>
      </c>
      <c r="L308" s="31">
        <f>IF(OR(I308="",G308&lt;&gt;"Einnahme"),"",IF(IFERROR(VLOOKUP(D308,Kategorien!$A$5:$E$46,3,FALSE),"Nein")="Ja",I308,""))</f>
        <v/>
      </c>
    </row>
    <row r="309" ht="20" customHeight="1">
      <c r="A309" s="33" t="n"/>
      <c r="B309" s="34" t="n"/>
      <c r="C309" s="34" t="n"/>
      <c r="D309" s="34" t="n"/>
      <c r="E309" s="35" t="n"/>
      <c r="F309" s="36" t="n"/>
      <c r="G309" s="30">
        <f>IF(D309="","",IFERROR(VLOOKUP(D309,Kategorien!$A$5:$E$46,2,FALSE),""))</f>
        <v/>
      </c>
      <c r="H309" s="31">
        <f>IF(OR(E309="",G309=""),"",IF(Profil!$B$14="Ja",0,ROUND(E309*IF(F309="",IFERROR(VLOOKUP(D309,Kategorien!$A$5:$E$46,5,FALSE),0),F309)/(100+IF(F309="",IFERROR(VLOOKUP(D309,Kategorien!$A$5:$E$46,5,FALSE),0),F309)),2)))</f>
        <v/>
      </c>
      <c r="I309" s="31">
        <f>IF(H309="","",E309-H309)</f>
        <v/>
      </c>
      <c r="J309" s="31">
        <f>IF(I309="","",IF(G309="Ausgabe",ROUND(I309*IFERROR(VLOOKUP(D309,Kategorien!$A$5:$E$46,4,FALSE),100)/100,2),I309))</f>
        <v/>
      </c>
      <c r="K309" s="32">
        <f>IF(A309="","",MONTH(A309))</f>
        <v/>
      </c>
      <c r="L309" s="31">
        <f>IF(OR(I309="",G309&lt;&gt;"Einnahme"),"",IF(IFERROR(VLOOKUP(D309,Kategorien!$A$5:$E$46,3,FALSE),"Nein")="Ja",I309,""))</f>
        <v/>
      </c>
    </row>
    <row r="310" ht="20" customHeight="1">
      <c r="A310" s="26" t="n"/>
      <c r="B310" s="27" t="n"/>
      <c r="C310" s="27" t="n"/>
      <c r="D310" s="27" t="n"/>
      <c r="E310" s="28" t="n"/>
      <c r="F310" s="29" t="n"/>
      <c r="G310" s="30">
        <f>IF(D310="","",IFERROR(VLOOKUP(D310,Kategorien!$A$5:$E$46,2,FALSE),""))</f>
        <v/>
      </c>
      <c r="H310" s="31">
        <f>IF(OR(E310="",G310=""),"",IF(Profil!$B$14="Ja",0,ROUND(E310*IF(F310="",IFERROR(VLOOKUP(D310,Kategorien!$A$5:$E$46,5,FALSE),0),F310)/(100+IF(F310="",IFERROR(VLOOKUP(D310,Kategorien!$A$5:$E$46,5,FALSE),0),F310)),2)))</f>
        <v/>
      </c>
      <c r="I310" s="31">
        <f>IF(H310="","",E310-H310)</f>
        <v/>
      </c>
      <c r="J310" s="31">
        <f>IF(I310="","",IF(G310="Ausgabe",ROUND(I310*IFERROR(VLOOKUP(D310,Kategorien!$A$5:$E$46,4,FALSE),100)/100,2),I310))</f>
        <v/>
      </c>
      <c r="K310" s="32">
        <f>IF(A310="","",MONTH(A310))</f>
        <v/>
      </c>
      <c r="L310" s="31">
        <f>IF(OR(I310="",G310&lt;&gt;"Einnahme"),"",IF(IFERROR(VLOOKUP(D310,Kategorien!$A$5:$E$46,3,FALSE),"Nein")="Ja",I310,""))</f>
        <v/>
      </c>
    </row>
    <row r="311" ht="20" customHeight="1">
      <c r="A311" s="33" t="n"/>
      <c r="B311" s="34" t="n"/>
      <c r="C311" s="34" t="n"/>
      <c r="D311" s="34" t="n"/>
      <c r="E311" s="35" t="n"/>
      <c r="F311" s="36" t="n"/>
      <c r="G311" s="30">
        <f>IF(D311="","",IFERROR(VLOOKUP(D311,Kategorien!$A$5:$E$46,2,FALSE),""))</f>
        <v/>
      </c>
      <c r="H311" s="31">
        <f>IF(OR(E311="",G311=""),"",IF(Profil!$B$14="Ja",0,ROUND(E311*IF(F311="",IFERROR(VLOOKUP(D311,Kategorien!$A$5:$E$46,5,FALSE),0),F311)/(100+IF(F311="",IFERROR(VLOOKUP(D311,Kategorien!$A$5:$E$46,5,FALSE),0),F311)),2)))</f>
        <v/>
      </c>
      <c r="I311" s="31">
        <f>IF(H311="","",E311-H311)</f>
        <v/>
      </c>
      <c r="J311" s="31">
        <f>IF(I311="","",IF(G311="Ausgabe",ROUND(I311*IFERROR(VLOOKUP(D311,Kategorien!$A$5:$E$46,4,FALSE),100)/100,2),I311))</f>
        <v/>
      </c>
      <c r="K311" s="32">
        <f>IF(A311="","",MONTH(A311))</f>
        <v/>
      </c>
      <c r="L311" s="31">
        <f>IF(OR(I311="",G311&lt;&gt;"Einnahme"),"",IF(IFERROR(VLOOKUP(D311,Kategorien!$A$5:$E$46,3,FALSE),"Nein")="Ja",I311,""))</f>
        <v/>
      </c>
    </row>
    <row r="312" ht="20" customHeight="1">
      <c r="A312" s="26" t="n"/>
      <c r="B312" s="27" t="n"/>
      <c r="C312" s="27" t="n"/>
      <c r="D312" s="27" t="n"/>
      <c r="E312" s="28" t="n"/>
      <c r="F312" s="29" t="n"/>
      <c r="G312" s="30">
        <f>IF(D312="","",IFERROR(VLOOKUP(D312,Kategorien!$A$5:$E$46,2,FALSE),""))</f>
        <v/>
      </c>
      <c r="H312" s="31">
        <f>IF(OR(E312="",G312=""),"",IF(Profil!$B$14="Ja",0,ROUND(E312*IF(F312="",IFERROR(VLOOKUP(D312,Kategorien!$A$5:$E$46,5,FALSE),0),F312)/(100+IF(F312="",IFERROR(VLOOKUP(D312,Kategorien!$A$5:$E$46,5,FALSE),0),F312)),2)))</f>
        <v/>
      </c>
      <c r="I312" s="31">
        <f>IF(H312="","",E312-H312)</f>
        <v/>
      </c>
      <c r="J312" s="31">
        <f>IF(I312="","",IF(G312="Ausgabe",ROUND(I312*IFERROR(VLOOKUP(D312,Kategorien!$A$5:$E$46,4,FALSE),100)/100,2),I312))</f>
        <v/>
      </c>
      <c r="K312" s="32">
        <f>IF(A312="","",MONTH(A312))</f>
        <v/>
      </c>
      <c r="L312" s="31">
        <f>IF(OR(I312="",G312&lt;&gt;"Einnahme"),"",IF(IFERROR(VLOOKUP(D312,Kategorien!$A$5:$E$46,3,FALSE),"Nein")="Ja",I312,""))</f>
        <v/>
      </c>
    </row>
    <row r="313" ht="20" customHeight="1">
      <c r="A313" s="33" t="n"/>
      <c r="B313" s="34" t="n"/>
      <c r="C313" s="34" t="n"/>
      <c r="D313" s="34" t="n"/>
      <c r="E313" s="35" t="n"/>
      <c r="F313" s="36" t="n"/>
      <c r="G313" s="30">
        <f>IF(D313="","",IFERROR(VLOOKUP(D313,Kategorien!$A$5:$E$46,2,FALSE),""))</f>
        <v/>
      </c>
      <c r="H313" s="31">
        <f>IF(OR(E313="",G313=""),"",IF(Profil!$B$14="Ja",0,ROUND(E313*IF(F313="",IFERROR(VLOOKUP(D313,Kategorien!$A$5:$E$46,5,FALSE),0),F313)/(100+IF(F313="",IFERROR(VLOOKUP(D313,Kategorien!$A$5:$E$46,5,FALSE),0),F313)),2)))</f>
        <v/>
      </c>
      <c r="I313" s="31">
        <f>IF(H313="","",E313-H313)</f>
        <v/>
      </c>
      <c r="J313" s="31">
        <f>IF(I313="","",IF(G313="Ausgabe",ROUND(I313*IFERROR(VLOOKUP(D313,Kategorien!$A$5:$E$46,4,FALSE),100)/100,2),I313))</f>
        <v/>
      </c>
      <c r="K313" s="32">
        <f>IF(A313="","",MONTH(A313))</f>
        <v/>
      </c>
      <c r="L313" s="31">
        <f>IF(OR(I313="",G313&lt;&gt;"Einnahme"),"",IF(IFERROR(VLOOKUP(D313,Kategorien!$A$5:$E$46,3,FALSE),"Nein")="Ja",I313,""))</f>
        <v/>
      </c>
    </row>
    <row r="314" ht="20" customHeight="1">
      <c r="A314" s="26" t="n"/>
      <c r="B314" s="27" t="n"/>
      <c r="C314" s="27" t="n"/>
      <c r="D314" s="27" t="n"/>
      <c r="E314" s="28" t="n"/>
      <c r="F314" s="29" t="n"/>
      <c r="G314" s="30">
        <f>IF(D314="","",IFERROR(VLOOKUP(D314,Kategorien!$A$5:$E$46,2,FALSE),""))</f>
        <v/>
      </c>
      <c r="H314" s="31">
        <f>IF(OR(E314="",G314=""),"",IF(Profil!$B$14="Ja",0,ROUND(E314*IF(F314="",IFERROR(VLOOKUP(D314,Kategorien!$A$5:$E$46,5,FALSE),0),F314)/(100+IF(F314="",IFERROR(VLOOKUP(D314,Kategorien!$A$5:$E$46,5,FALSE),0),F314)),2)))</f>
        <v/>
      </c>
      <c r="I314" s="31">
        <f>IF(H314="","",E314-H314)</f>
        <v/>
      </c>
      <c r="J314" s="31">
        <f>IF(I314="","",IF(G314="Ausgabe",ROUND(I314*IFERROR(VLOOKUP(D314,Kategorien!$A$5:$E$46,4,FALSE),100)/100,2),I314))</f>
        <v/>
      </c>
      <c r="K314" s="32">
        <f>IF(A314="","",MONTH(A314))</f>
        <v/>
      </c>
      <c r="L314" s="31">
        <f>IF(OR(I314="",G314&lt;&gt;"Einnahme"),"",IF(IFERROR(VLOOKUP(D314,Kategorien!$A$5:$E$46,3,FALSE),"Nein")="Ja",I314,""))</f>
        <v/>
      </c>
    </row>
    <row r="315" ht="20" customHeight="1">
      <c r="A315" s="33" t="n"/>
      <c r="B315" s="34" t="n"/>
      <c r="C315" s="34" t="n"/>
      <c r="D315" s="34" t="n"/>
      <c r="E315" s="35" t="n"/>
      <c r="F315" s="36" t="n"/>
      <c r="G315" s="30">
        <f>IF(D315="","",IFERROR(VLOOKUP(D315,Kategorien!$A$5:$E$46,2,FALSE),""))</f>
        <v/>
      </c>
      <c r="H315" s="31">
        <f>IF(OR(E315="",G315=""),"",IF(Profil!$B$14="Ja",0,ROUND(E315*IF(F315="",IFERROR(VLOOKUP(D315,Kategorien!$A$5:$E$46,5,FALSE),0),F315)/(100+IF(F315="",IFERROR(VLOOKUP(D315,Kategorien!$A$5:$E$46,5,FALSE),0),F315)),2)))</f>
        <v/>
      </c>
      <c r="I315" s="31">
        <f>IF(H315="","",E315-H315)</f>
        <v/>
      </c>
      <c r="J315" s="31">
        <f>IF(I315="","",IF(G315="Ausgabe",ROUND(I315*IFERROR(VLOOKUP(D315,Kategorien!$A$5:$E$46,4,FALSE),100)/100,2),I315))</f>
        <v/>
      </c>
      <c r="K315" s="32">
        <f>IF(A315="","",MONTH(A315))</f>
        <v/>
      </c>
      <c r="L315" s="31">
        <f>IF(OR(I315="",G315&lt;&gt;"Einnahme"),"",IF(IFERROR(VLOOKUP(D315,Kategorien!$A$5:$E$46,3,FALSE),"Nein")="Ja",I315,""))</f>
        <v/>
      </c>
    </row>
    <row r="316" ht="20" customHeight="1">
      <c r="A316" s="26" t="n"/>
      <c r="B316" s="27" t="n"/>
      <c r="C316" s="27" t="n"/>
      <c r="D316" s="27" t="n"/>
      <c r="E316" s="28" t="n"/>
      <c r="F316" s="29" t="n"/>
      <c r="G316" s="30">
        <f>IF(D316="","",IFERROR(VLOOKUP(D316,Kategorien!$A$5:$E$46,2,FALSE),""))</f>
        <v/>
      </c>
      <c r="H316" s="31">
        <f>IF(OR(E316="",G316=""),"",IF(Profil!$B$14="Ja",0,ROUND(E316*IF(F316="",IFERROR(VLOOKUP(D316,Kategorien!$A$5:$E$46,5,FALSE),0),F316)/(100+IF(F316="",IFERROR(VLOOKUP(D316,Kategorien!$A$5:$E$46,5,FALSE),0),F316)),2)))</f>
        <v/>
      </c>
      <c r="I316" s="31">
        <f>IF(H316="","",E316-H316)</f>
        <v/>
      </c>
      <c r="J316" s="31">
        <f>IF(I316="","",IF(G316="Ausgabe",ROUND(I316*IFERROR(VLOOKUP(D316,Kategorien!$A$5:$E$46,4,FALSE),100)/100,2),I316))</f>
        <v/>
      </c>
      <c r="K316" s="32">
        <f>IF(A316="","",MONTH(A316))</f>
        <v/>
      </c>
      <c r="L316" s="31">
        <f>IF(OR(I316="",G316&lt;&gt;"Einnahme"),"",IF(IFERROR(VLOOKUP(D316,Kategorien!$A$5:$E$46,3,FALSE),"Nein")="Ja",I316,""))</f>
        <v/>
      </c>
    </row>
    <row r="317" ht="20" customHeight="1">
      <c r="A317" s="33" t="n"/>
      <c r="B317" s="34" t="n"/>
      <c r="C317" s="34" t="n"/>
      <c r="D317" s="34" t="n"/>
      <c r="E317" s="35" t="n"/>
      <c r="F317" s="36" t="n"/>
      <c r="G317" s="30">
        <f>IF(D317="","",IFERROR(VLOOKUP(D317,Kategorien!$A$5:$E$46,2,FALSE),""))</f>
        <v/>
      </c>
      <c r="H317" s="31">
        <f>IF(OR(E317="",G317=""),"",IF(Profil!$B$14="Ja",0,ROUND(E317*IF(F317="",IFERROR(VLOOKUP(D317,Kategorien!$A$5:$E$46,5,FALSE),0),F317)/(100+IF(F317="",IFERROR(VLOOKUP(D317,Kategorien!$A$5:$E$46,5,FALSE),0),F317)),2)))</f>
        <v/>
      </c>
      <c r="I317" s="31">
        <f>IF(H317="","",E317-H317)</f>
        <v/>
      </c>
      <c r="J317" s="31">
        <f>IF(I317="","",IF(G317="Ausgabe",ROUND(I317*IFERROR(VLOOKUP(D317,Kategorien!$A$5:$E$46,4,FALSE),100)/100,2),I317))</f>
        <v/>
      </c>
      <c r="K317" s="32">
        <f>IF(A317="","",MONTH(A317))</f>
        <v/>
      </c>
      <c r="L317" s="31">
        <f>IF(OR(I317="",G317&lt;&gt;"Einnahme"),"",IF(IFERROR(VLOOKUP(D317,Kategorien!$A$5:$E$46,3,FALSE),"Nein")="Ja",I317,""))</f>
        <v/>
      </c>
    </row>
    <row r="318" ht="20" customHeight="1">
      <c r="A318" s="26" t="n"/>
      <c r="B318" s="27" t="n"/>
      <c r="C318" s="27" t="n"/>
      <c r="D318" s="27" t="n"/>
      <c r="E318" s="28" t="n"/>
      <c r="F318" s="29" t="n"/>
      <c r="G318" s="30">
        <f>IF(D318="","",IFERROR(VLOOKUP(D318,Kategorien!$A$5:$E$46,2,FALSE),""))</f>
        <v/>
      </c>
      <c r="H318" s="31">
        <f>IF(OR(E318="",G318=""),"",IF(Profil!$B$14="Ja",0,ROUND(E318*IF(F318="",IFERROR(VLOOKUP(D318,Kategorien!$A$5:$E$46,5,FALSE),0),F318)/(100+IF(F318="",IFERROR(VLOOKUP(D318,Kategorien!$A$5:$E$46,5,FALSE),0),F318)),2)))</f>
        <v/>
      </c>
      <c r="I318" s="31">
        <f>IF(H318="","",E318-H318)</f>
        <v/>
      </c>
      <c r="J318" s="31">
        <f>IF(I318="","",IF(G318="Ausgabe",ROUND(I318*IFERROR(VLOOKUP(D318,Kategorien!$A$5:$E$46,4,FALSE),100)/100,2),I318))</f>
        <v/>
      </c>
      <c r="K318" s="32">
        <f>IF(A318="","",MONTH(A318))</f>
        <v/>
      </c>
      <c r="L318" s="31">
        <f>IF(OR(I318="",G318&lt;&gt;"Einnahme"),"",IF(IFERROR(VLOOKUP(D318,Kategorien!$A$5:$E$46,3,FALSE),"Nein")="Ja",I318,""))</f>
        <v/>
      </c>
    </row>
    <row r="319" ht="20" customHeight="1">
      <c r="A319" s="33" t="n"/>
      <c r="B319" s="34" t="n"/>
      <c r="C319" s="34" t="n"/>
      <c r="D319" s="34" t="n"/>
      <c r="E319" s="35" t="n"/>
      <c r="F319" s="36" t="n"/>
      <c r="G319" s="30">
        <f>IF(D319="","",IFERROR(VLOOKUP(D319,Kategorien!$A$5:$E$46,2,FALSE),""))</f>
        <v/>
      </c>
      <c r="H319" s="31">
        <f>IF(OR(E319="",G319=""),"",IF(Profil!$B$14="Ja",0,ROUND(E319*IF(F319="",IFERROR(VLOOKUP(D319,Kategorien!$A$5:$E$46,5,FALSE),0),F319)/(100+IF(F319="",IFERROR(VLOOKUP(D319,Kategorien!$A$5:$E$46,5,FALSE),0),F319)),2)))</f>
        <v/>
      </c>
      <c r="I319" s="31">
        <f>IF(H319="","",E319-H319)</f>
        <v/>
      </c>
      <c r="J319" s="31">
        <f>IF(I319="","",IF(G319="Ausgabe",ROUND(I319*IFERROR(VLOOKUP(D319,Kategorien!$A$5:$E$46,4,FALSE),100)/100,2),I319))</f>
        <v/>
      </c>
      <c r="K319" s="32">
        <f>IF(A319="","",MONTH(A319))</f>
        <v/>
      </c>
      <c r="L319" s="31">
        <f>IF(OR(I319="",G319&lt;&gt;"Einnahme"),"",IF(IFERROR(VLOOKUP(D319,Kategorien!$A$5:$E$46,3,FALSE),"Nein")="Ja",I319,""))</f>
        <v/>
      </c>
    </row>
    <row r="320" ht="20" customHeight="1">
      <c r="A320" s="26" t="n"/>
      <c r="B320" s="27" t="n"/>
      <c r="C320" s="27" t="n"/>
      <c r="D320" s="27" t="n"/>
      <c r="E320" s="28" t="n"/>
      <c r="F320" s="29" t="n"/>
      <c r="G320" s="30">
        <f>IF(D320="","",IFERROR(VLOOKUP(D320,Kategorien!$A$5:$E$46,2,FALSE),""))</f>
        <v/>
      </c>
      <c r="H320" s="31">
        <f>IF(OR(E320="",G320=""),"",IF(Profil!$B$14="Ja",0,ROUND(E320*IF(F320="",IFERROR(VLOOKUP(D320,Kategorien!$A$5:$E$46,5,FALSE),0),F320)/(100+IF(F320="",IFERROR(VLOOKUP(D320,Kategorien!$A$5:$E$46,5,FALSE),0),F320)),2)))</f>
        <v/>
      </c>
      <c r="I320" s="31">
        <f>IF(H320="","",E320-H320)</f>
        <v/>
      </c>
      <c r="J320" s="31">
        <f>IF(I320="","",IF(G320="Ausgabe",ROUND(I320*IFERROR(VLOOKUP(D320,Kategorien!$A$5:$E$46,4,FALSE),100)/100,2),I320))</f>
        <v/>
      </c>
      <c r="K320" s="32">
        <f>IF(A320="","",MONTH(A320))</f>
        <v/>
      </c>
      <c r="L320" s="31">
        <f>IF(OR(I320="",G320&lt;&gt;"Einnahme"),"",IF(IFERROR(VLOOKUP(D320,Kategorien!$A$5:$E$46,3,FALSE),"Nein")="Ja",I320,""))</f>
        <v/>
      </c>
    </row>
    <row r="321" ht="20" customHeight="1">
      <c r="A321" s="33" t="n"/>
      <c r="B321" s="34" t="n"/>
      <c r="C321" s="34" t="n"/>
      <c r="D321" s="34" t="n"/>
      <c r="E321" s="35" t="n"/>
      <c r="F321" s="36" t="n"/>
      <c r="G321" s="30">
        <f>IF(D321="","",IFERROR(VLOOKUP(D321,Kategorien!$A$5:$E$46,2,FALSE),""))</f>
        <v/>
      </c>
      <c r="H321" s="31">
        <f>IF(OR(E321="",G321=""),"",IF(Profil!$B$14="Ja",0,ROUND(E321*IF(F321="",IFERROR(VLOOKUP(D321,Kategorien!$A$5:$E$46,5,FALSE),0),F321)/(100+IF(F321="",IFERROR(VLOOKUP(D321,Kategorien!$A$5:$E$46,5,FALSE),0),F321)),2)))</f>
        <v/>
      </c>
      <c r="I321" s="31">
        <f>IF(H321="","",E321-H321)</f>
        <v/>
      </c>
      <c r="J321" s="31">
        <f>IF(I321="","",IF(G321="Ausgabe",ROUND(I321*IFERROR(VLOOKUP(D321,Kategorien!$A$5:$E$46,4,FALSE),100)/100,2),I321))</f>
        <v/>
      </c>
      <c r="K321" s="32">
        <f>IF(A321="","",MONTH(A321))</f>
        <v/>
      </c>
      <c r="L321" s="31">
        <f>IF(OR(I321="",G321&lt;&gt;"Einnahme"),"",IF(IFERROR(VLOOKUP(D321,Kategorien!$A$5:$E$46,3,FALSE),"Nein")="Ja",I321,""))</f>
        <v/>
      </c>
    </row>
    <row r="322" ht="20" customHeight="1">
      <c r="A322" s="26" t="n"/>
      <c r="B322" s="27" t="n"/>
      <c r="C322" s="27" t="n"/>
      <c r="D322" s="27" t="n"/>
      <c r="E322" s="28" t="n"/>
      <c r="F322" s="29" t="n"/>
      <c r="G322" s="30">
        <f>IF(D322="","",IFERROR(VLOOKUP(D322,Kategorien!$A$5:$E$46,2,FALSE),""))</f>
        <v/>
      </c>
      <c r="H322" s="31">
        <f>IF(OR(E322="",G322=""),"",IF(Profil!$B$14="Ja",0,ROUND(E322*IF(F322="",IFERROR(VLOOKUP(D322,Kategorien!$A$5:$E$46,5,FALSE),0),F322)/(100+IF(F322="",IFERROR(VLOOKUP(D322,Kategorien!$A$5:$E$46,5,FALSE),0),F322)),2)))</f>
        <v/>
      </c>
      <c r="I322" s="31">
        <f>IF(H322="","",E322-H322)</f>
        <v/>
      </c>
      <c r="J322" s="31">
        <f>IF(I322="","",IF(G322="Ausgabe",ROUND(I322*IFERROR(VLOOKUP(D322,Kategorien!$A$5:$E$46,4,FALSE),100)/100,2),I322))</f>
        <v/>
      </c>
      <c r="K322" s="32">
        <f>IF(A322="","",MONTH(A322))</f>
        <v/>
      </c>
      <c r="L322" s="31">
        <f>IF(OR(I322="",G322&lt;&gt;"Einnahme"),"",IF(IFERROR(VLOOKUP(D322,Kategorien!$A$5:$E$46,3,FALSE),"Nein")="Ja",I322,""))</f>
        <v/>
      </c>
    </row>
    <row r="323" ht="20" customHeight="1">
      <c r="A323" s="33" t="n"/>
      <c r="B323" s="34" t="n"/>
      <c r="C323" s="34" t="n"/>
      <c r="D323" s="34" t="n"/>
      <c r="E323" s="35" t="n"/>
      <c r="F323" s="36" t="n"/>
      <c r="G323" s="30">
        <f>IF(D323="","",IFERROR(VLOOKUP(D323,Kategorien!$A$5:$E$46,2,FALSE),""))</f>
        <v/>
      </c>
      <c r="H323" s="31">
        <f>IF(OR(E323="",G323=""),"",IF(Profil!$B$14="Ja",0,ROUND(E323*IF(F323="",IFERROR(VLOOKUP(D323,Kategorien!$A$5:$E$46,5,FALSE),0),F323)/(100+IF(F323="",IFERROR(VLOOKUP(D323,Kategorien!$A$5:$E$46,5,FALSE),0),F323)),2)))</f>
        <v/>
      </c>
      <c r="I323" s="31">
        <f>IF(H323="","",E323-H323)</f>
        <v/>
      </c>
      <c r="J323" s="31">
        <f>IF(I323="","",IF(G323="Ausgabe",ROUND(I323*IFERROR(VLOOKUP(D323,Kategorien!$A$5:$E$46,4,FALSE),100)/100,2),I323))</f>
        <v/>
      </c>
      <c r="K323" s="32">
        <f>IF(A323="","",MONTH(A323))</f>
        <v/>
      </c>
      <c r="L323" s="31">
        <f>IF(OR(I323="",G323&lt;&gt;"Einnahme"),"",IF(IFERROR(VLOOKUP(D323,Kategorien!$A$5:$E$46,3,FALSE),"Nein")="Ja",I323,""))</f>
        <v/>
      </c>
    </row>
    <row r="324" ht="20" customHeight="1">
      <c r="A324" s="26" t="n"/>
      <c r="B324" s="27" t="n"/>
      <c r="C324" s="27" t="n"/>
      <c r="D324" s="27" t="n"/>
      <c r="E324" s="28" t="n"/>
      <c r="F324" s="29" t="n"/>
      <c r="G324" s="30">
        <f>IF(D324="","",IFERROR(VLOOKUP(D324,Kategorien!$A$5:$E$46,2,FALSE),""))</f>
        <v/>
      </c>
      <c r="H324" s="31">
        <f>IF(OR(E324="",G324=""),"",IF(Profil!$B$14="Ja",0,ROUND(E324*IF(F324="",IFERROR(VLOOKUP(D324,Kategorien!$A$5:$E$46,5,FALSE),0),F324)/(100+IF(F324="",IFERROR(VLOOKUP(D324,Kategorien!$A$5:$E$46,5,FALSE),0),F324)),2)))</f>
        <v/>
      </c>
      <c r="I324" s="31">
        <f>IF(H324="","",E324-H324)</f>
        <v/>
      </c>
      <c r="J324" s="31">
        <f>IF(I324="","",IF(G324="Ausgabe",ROUND(I324*IFERROR(VLOOKUP(D324,Kategorien!$A$5:$E$46,4,FALSE),100)/100,2),I324))</f>
        <v/>
      </c>
      <c r="K324" s="32">
        <f>IF(A324="","",MONTH(A324))</f>
        <v/>
      </c>
      <c r="L324" s="31">
        <f>IF(OR(I324="",G324&lt;&gt;"Einnahme"),"",IF(IFERROR(VLOOKUP(D324,Kategorien!$A$5:$E$46,3,FALSE),"Nein")="Ja",I324,""))</f>
        <v/>
      </c>
    </row>
    <row r="325" ht="20" customHeight="1">
      <c r="A325" s="33" t="n"/>
      <c r="B325" s="34" t="n"/>
      <c r="C325" s="34" t="n"/>
      <c r="D325" s="34" t="n"/>
      <c r="E325" s="35" t="n"/>
      <c r="F325" s="36" t="n"/>
      <c r="G325" s="30">
        <f>IF(D325="","",IFERROR(VLOOKUP(D325,Kategorien!$A$5:$E$46,2,FALSE),""))</f>
        <v/>
      </c>
      <c r="H325" s="31">
        <f>IF(OR(E325="",G325=""),"",IF(Profil!$B$14="Ja",0,ROUND(E325*IF(F325="",IFERROR(VLOOKUP(D325,Kategorien!$A$5:$E$46,5,FALSE),0),F325)/(100+IF(F325="",IFERROR(VLOOKUP(D325,Kategorien!$A$5:$E$46,5,FALSE),0),F325)),2)))</f>
        <v/>
      </c>
      <c r="I325" s="31">
        <f>IF(H325="","",E325-H325)</f>
        <v/>
      </c>
      <c r="J325" s="31">
        <f>IF(I325="","",IF(G325="Ausgabe",ROUND(I325*IFERROR(VLOOKUP(D325,Kategorien!$A$5:$E$46,4,FALSE),100)/100,2),I325))</f>
        <v/>
      </c>
      <c r="K325" s="32">
        <f>IF(A325="","",MONTH(A325))</f>
        <v/>
      </c>
      <c r="L325" s="31">
        <f>IF(OR(I325="",G325&lt;&gt;"Einnahme"),"",IF(IFERROR(VLOOKUP(D325,Kategorien!$A$5:$E$46,3,FALSE),"Nein")="Ja",I325,""))</f>
        <v/>
      </c>
    </row>
    <row r="326" ht="20" customHeight="1">
      <c r="A326" s="26" t="n"/>
      <c r="B326" s="27" t="n"/>
      <c r="C326" s="27" t="n"/>
      <c r="D326" s="27" t="n"/>
      <c r="E326" s="28" t="n"/>
      <c r="F326" s="29" t="n"/>
      <c r="G326" s="30">
        <f>IF(D326="","",IFERROR(VLOOKUP(D326,Kategorien!$A$5:$E$46,2,FALSE),""))</f>
        <v/>
      </c>
      <c r="H326" s="31">
        <f>IF(OR(E326="",G326=""),"",IF(Profil!$B$14="Ja",0,ROUND(E326*IF(F326="",IFERROR(VLOOKUP(D326,Kategorien!$A$5:$E$46,5,FALSE),0),F326)/(100+IF(F326="",IFERROR(VLOOKUP(D326,Kategorien!$A$5:$E$46,5,FALSE),0),F326)),2)))</f>
        <v/>
      </c>
      <c r="I326" s="31">
        <f>IF(H326="","",E326-H326)</f>
        <v/>
      </c>
      <c r="J326" s="31">
        <f>IF(I326="","",IF(G326="Ausgabe",ROUND(I326*IFERROR(VLOOKUP(D326,Kategorien!$A$5:$E$46,4,FALSE),100)/100,2),I326))</f>
        <v/>
      </c>
      <c r="K326" s="32">
        <f>IF(A326="","",MONTH(A326))</f>
        <v/>
      </c>
      <c r="L326" s="31">
        <f>IF(OR(I326="",G326&lt;&gt;"Einnahme"),"",IF(IFERROR(VLOOKUP(D326,Kategorien!$A$5:$E$46,3,FALSE),"Nein")="Ja",I326,""))</f>
        <v/>
      </c>
    </row>
    <row r="327" ht="20" customHeight="1">
      <c r="A327" s="33" t="n"/>
      <c r="B327" s="34" t="n"/>
      <c r="C327" s="34" t="n"/>
      <c r="D327" s="34" t="n"/>
      <c r="E327" s="35" t="n"/>
      <c r="F327" s="36" t="n"/>
      <c r="G327" s="30">
        <f>IF(D327="","",IFERROR(VLOOKUP(D327,Kategorien!$A$5:$E$46,2,FALSE),""))</f>
        <v/>
      </c>
      <c r="H327" s="31">
        <f>IF(OR(E327="",G327=""),"",IF(Profil!$B$14="Ja",0,ROUND(E327*IF(F327="",IFERROR(VLOOKUP(D327,Kategorien!$A$5:$E$46,5,FALSE),0),F327)/(100+IF(F327="",IFERROR(VLOOKUP(D327,Kategorien!$A$5:$E$46,5,FALSE),0),F327)),2)))</f>
        <v/>
      </c>
      <c r="I327" s="31">
        <f>IF(H327="","",E327-H327)</f>
        <v/>
      </c>
      <c r="J327" s="31">
        <f>IF(I327="","",IF(G327="Ausgabe",ROUND(I327*IFERROR(VLOOKUP(D327,Kategorien!$A$5:$E$46,4,FALSE),100)/100,2),I327))</f>
        <v/>
      </c>
      <c r="K327" s="32">
        <f>IF(A327="","",MONTH(A327))</f>
        <v/>
      </c>
      <c r="L327" s="31">
        <f>IF(OR(I327="",G327&lt;&gt;"Einnahme"),"",IF(IFERROR(VLOOKUP(D327,Kategorien!$A$5:$E$46,3,FALSE),"Nein")="Ja",I327,""))</f>
        <v/>
      </c>
    </row>
    <row r="328" ht="20" customHeight="1">
      <c r="A328" s="26" t="n"/>
      <c r="B328" s="27" t="n"/>
      <c r="C328" s="27" t="n"/>
      <c r="D328" s="27" t="n"/>
      <c r="E328" s="28" t="n"/>
      <c r="F328" s="29" t="n"/>
      <c r="G328" s="30">
        <f>IF(D328="","",IFERROR(VLOOKUP(D328,Kategorien!$A$5:$E$46,2,FALSE),""))</f>
        <v/>
      </c>
      <c r="H328" s="31">
        <f>IF(OR(E328="",G328=""),"",IF(Profil!$B$14="Ja",0,ROUND(E328*IF(F328="",IFERROR(VLOOKUP(D328,Kategorien!$A$5:$E$46,5,FALSE),0),F328)/(100+IF(F328="",IFERROR(VLOOKUP(D328,Kategorien!$A$5:$E$46,5,FALSE),0),F328)),2)))</f>
        <v/>
      </c>
      <c r="I328" s="31">
        <f>IF(H328="","",E328-H328)</f>
        <v/>
      </c>
      <c r="J328" s="31">
        <f>IF(I328="","",IF(G328="Ausgabe",ROUND(I328*IFERROR(VLOOKUP(D328,Kategorien!$A$5:$E$46,4,FALSE),100)/100,2),I328))</f>
        <v/>
      </c>
      <c r="K328" s="32">
        <f>IF(A328="","",MONTH(A328))</f>
        <v/>
      </c>
      <c r="L328" s="31">
        <f>IF(OR(I328="",G328&lt;&gt;"Einnahme"),"",IF(IFERROR(VLOOKUP(D328,Kategorien!$A$5:$E$46,3,FALSE),"Nein")="Ja",I328,""))</f>
        <v/>
      </c>
    </row>
    <row r="329" ht="20" customHeight="1">
      <c r="A329" s="33" t="n"/>
      <c r="B329" s="34" t="n"/>
      <c r="C329" s="34" t="n"/>
      <c r="D329" s="34" t="n"/>
      <c r="E329" s="35" t="n"/>
      <c r="F329" s="36" t="n"/>
      <c r="G329" s="30">
        <f>IF(D329="","",IFERROR(VLOOKUP(D329,Kategorien!$A$5:$E$46,2,FALSE),""))</f>
        <v/>
      </c>
      <c r="H329" s="31">
        <f>IF(OR(E329="",G329=""),"",IF(Profil!$B$14="Ja",0,ROUND(E329*IF(F329="",IFERROR(VLOOKUP(D329,Kategorien!$A$5:$E$46,5,FALSE),0),F329)/(100+IF(F329="",IFERROR(VLOOKUP(D329,Kategorien!$A$5:$E$46,5,FALSE),0),F329)),2)))</f>
        <v/>
      </c>
      <c r="I329" s="31">
        <f>IF(H329="","",E329-H329)</f>
        <v/>
      </c>
      <c r="J329" s="31">
        <f>IF(I329="","",IF(G329="Ausgabe",ROUND(I329*IFERROR(VLOOKUP(D329,Kategorien!$A$5:$E$46,4,FALSE),100)/100,2),I329))</f>
        <v/>
      </c>
      <c r="K329" s="32">
        <f>IF(A329="","",MONTH(A329))</f>
        <v/>
      </c>
      <c r="L329" s="31">
        <f>IF(OR(I329="",G329&lt;&gt;"Einnahme"),"",IF(IFERROR(VLOOKUP(D329,Kategorien!$A$5:$E$46,3,FALSE),"Nein")="Ja",I329,""))</f>
        <v/>
      </c>
    </row>
    <row r="330" ht="20" customHeight="1">
      <c r="A330" s="26" t="n"/>
      <c r="B330" s="27" t="n"/>
      <c r="C330" s="27" t="n"/>
      <c r="D330" s="27" t="n"/>
      <c r="E330" s="28" t="n"/>
      <c r="F330" s="29" t="n"/>
      <c r="G330" s="30">
        <f>IF(D330="","",IFERROR(VLOOKUP(D330,Kategorien!$A$5:$E$46,2,FALSE),""))</f>
        <v/>
      </c>
      <c r="H330" s="31">
        <f>IF(OR(E330="",G330=""),"",IF(Profil!$B$14="Ja",0,ROUND(E330*IF(F330="",IFERROR(VLOOKUP(D330,Kategorien!$A$5:$E$46,5,FALSE),0),F330)/(100+IF(F330="",IFERROR(VLOOKUP(D330,Kategorien!$A$5:$E$46,5,FALSE),0),F330)),2)))</f>
        <v/>
      </c>
      <c r="I330" s="31">
        <f>IF(H330="","",E330-H330)</f>
        <v/>
      </c>
      <c r="J330" s="31">
        <f>IF(I330="","",IF(G330="Ausgabe",ROUND(I330*IFERROR(VLOOKUP(D330,Kategorien!$A$5:$E$46,4,FALSE),100)/100,2),I330))</f>
        <v/>
      </c>
      <c r="K330" s="32">
        <f>IF(A330="","",MONTH(A330))</f>
        <v/>
      </c>
      <c r="L330" s="31">
        <f>IF(OR(I330="",G330&lt;&gt;"Einnahme"),"",IF(IFERROR(VLOOKUP(D330,Kategorien!$A$5:$E$46,3,FALSE),"Nein")="Ja",I330,""))</f>
        <v/>
      </c>
    </row>
    <row r="331" ht="20" customHeight="1">
      <c r="A331" s="33" t="n"/>
      <c r="B331" s="34" t="n"/>
      <c r="C331" s="34" t="n"/>
      <c r="D331" s="34" t="n"/>
      <c r="E331" s="35" t="n"/>
      <c r="F331" s="36" t="n"/>
      <c r="G331" s="30">
        <f>IF(D331="","",IFERROR(VLOOKUP(D331,Kategorien!$A$5:$E$46,2,FALSE),""))</f>
        <v/>
      </c>
      <c r="H331" s="31">
        <f>IF(OR(E331="",G331=""),"",IF(Profil!$B$14="Ja",0,ROUND(E331*IF(F331="",IFERROR(VLOOKUP(D331,Kategorien!$A$5:$E$46,5,FALSE),0),F331)/(100+IF(F331="",IFERROR(VLOOKUP(D331,Kategorien!$A$5:$E$46,5,FALSE),0),F331)),2)))</f>
        <v/>
      </c>
      <c r="I331" s="31">
        <f>IF(H331="","",E331-H331)</f>
        <v/>
      </c>
      <c r="J331" s="31">
        <f>IF(I331="","",IF(G331="Ausgabe",ROUND(I331*IFERROR(VLOOKUP(D331,Kategorien!$A$5:$E$46,4,FALSE),100)/100,2),I331))</f>
        <v/>
      </c>
      <c r="K331" s="32">
        <f>IF(A331="","",MONTH(A331))</f>
        <v/>
      </c>
      <c r="L331" s="31">
        <f>IF(OR(I331="",G331&lt;&gt;"Einnahme"),"",IF(IFERROR(VLOOKUP(D331,Kategorien!$A$5:$E$46,3,FALSE),"Nein")="Ja",I331,""))</f>
        <v/>
      </c>
    </row>
    <row r="332" ht="20" customHeight="1">
      <c r="A332" s="26" t="n"/>
      <c r="B332" s="27" t="n"/>
      <c r="C332" s="27" t="n"/>
      <c r="D332" s="27" t="n"/>
      <c r="E332" s="28" t="n"/>
      <c r="F332" s="29" t="n"/>
      <c r="G332" s="30">
        <f>IF(D332="","",IFERROR(VLOOKUP(D332,Kategorien!$A$5:$E$46,2,FALSE),""))</f>
        <v/>
      </c>
      <c r="H332" s="31">
        <f>IF(OR(E332="",G332=""),"",IF(Profil!$B$14="Ja",0,ROUND(E332*IF(F332="",IFERROR(VLOOKUP(D332,Kategorien!$A$5:$E$46,5,FALSE),0),F332)/(100+IF(F332="",IFERROR(VLOOKUP(D332,Kategorien!$A$5:$E$46,5,FALSE),0),F332)),2)))</f>
        <v/>
      </c>
      <c r="I332" s="31">
        <f>IF(H332="","",E332-H332)</f>
        <v/>
      </c>
      <c r="J332" s="31">
        <f>IF(I332="","",IF(G332="Ausgabe",ROUND(I332*IFERROR(VLOOKUP(D332,Kategorien!$A$5:$E$46,4,FALSE),100)/100,2),I332))</f>
        <v/>
      </c>
      <c r="K332" s="32">
        <f>IF(A332="","",MONTH(A332))</f>
        <v/>
      </c>
      <c r="L332" s="31">
        <f>IF(OR(I332="",G332&lt;&gt;"Einnahme"),"",IF(IFERROR(VLOOKUP(D332,Kategorien!$A$5:$E$46,3,FALSE),"Nein")="Ja",I332,""))</f>
        <v/>
      </c>
    </row>
    <row r="333" ht="20" customHeight="1">
      <c r="A333" s="33" t="n"/>
      <c r="B333" s="34" t="n"/>
      <c r="C333" s="34" t="n"/>
      <c r="D333" s="34" t="n"/>
      <c r="E333" s="35" t="n"/>
      <c r="F333" s="36" t="n"/>
      <c r="G333" s="30">
        <f>IF(D333="","",IFERROR(VLOOKUP(D333,Kategorien!$A$5:$E$46,2,FALSE),""))</f>
        <v/>
      </c>
      <c r="H333" s="31">
        <f>IF(OR(E333="",G333=""),"",IF(Profil!$B$14="Ja",0,ROUND(E333*IF(F333="",IFERROR(VLOOKUP(D333,Kategorien!$A$5:$E$46,5,FALSE),0),F333)/(100+IF(F333="",IFERROR(VLOOKUP(D333,Kategorien!$A$5:$E$46,5,FALSE),0),F333)),2)))</f>
        <v/>
      </c>
      <c r="I333" s="31">
        <f>IF(H333="","",E333-H333)</f>
        <v/>
      </c>
      <c r="J333" s="31">
        <f>IF(I333="","",IF(G333="Ausgabe",ROUND(I333*IFERROR(VLOOKUP(D333,Kategorien!$A$5:$E$46,4,FALSE),100)/100,2),I333))</f>
        <v/>
      </c>
      <c r="K333" s="32">
        <f>IF(A333="","",MONTH(A333))</f>
        <v/>
      </c>
      <c r="L333" s="31">
        <f>IF(OR(I333="",G333&lt;&gt;"Einnahme"),"",IF(IFERROR(VLOOKUP(D333,Kategorien!$A$5:$E$46,3,FALSE),"Nein")="Ja",I333,""))</f>
        <v/>
      </c>
    </row>
    <row r="334" ht="20" customHeight="1">
      <c r="A334" s="26" t="n"/>
      <c r="B334" s="27" t="n"/>
      <c r="C334" s="27" t="n"/>
      <c r="D334" s="27" t="n"/>
      <c r="E334" s="28" t="n"/>
      <c r="F334" s="29" t="n"/>
      <c r="G334" s="30">
        <f>IF(D334="","",IFERROR(VLOOKUP(D334,Kategorien!$A$5:$E$46,2,FALSE),""))</f>
        <v/>
      </c>
      <c r="H334" s="31">
        <f>IF(OR(E334="",G334=""),"",IF(Profil!$B$14="Ja",0,ROUND(E334*IF(F334="",IFERROR(VLOOKUP(D334,Kategorien!$A$5:$E$46,5,FALSE),0),F334)/(100+IF(F334="",IFERROR(VLOOKUP(D334,Kategorien!$A$5:$E$46,5,FALSE),0),F334)),2)))</f>
        <v/>
      </c>
      <c r="I334" s="31">
        <f>IF(H334="","",E334-H334)</f>
        <v/>
      </c>
      <c r="J334" s="31">
        <f>IF(I334="","",IF(G334="Ausgabe",ROUND(I334*IFERROR(VLOOKUP(D334,Kategorien!$A$5:$E$46,4,FALSE),100)/100,2),I334))</f>
        <v/>
      </c>
      <c r="K334" s="32">
        <f>IF(A334="","",MONTH(A334))</f>
        <v/>
      </c>
      <c r="L334" s="31">
        <f>IF(OR(I334="",G334&lt;&gt;"Einnahme"),"",IF(IFERROR(VLOOKUP(D334,Kategorien!$A$5:$E$46,3,FALSE),"Nein")="Ja",I334,""))</f>
        <v/>
      </c>
    </row>
    <row r="335" ht="20" customHeight="1">
      <c r="A335" s="33" t="n"/>
      <c r="B335" s="34" t="n"/>
      <c r="C335" s="34" t="n"/>
      <c r="D335" s="34" t="n"/>
      <c r="E335" s="35" t="n"/>
      <c r="F335" s="36" t="n"/>
      <c r="G335" s="30">
        <f>IF(D335="","",IFERROR(VLOOKUP(D335,Kategorien!$A$5:$E$46,2,FALSE),""))</f>
        <v/>
      </c>
      <c r="H335" s="31">
        <f>IF(OR(E335="",G335=""),"",IF(Profil!$B$14="Ja",0,ROUND(E335*IF(F335="",IFERROR(VLOOKUP(D335,Kategorien!$A$5:$E$46,5,FALSE),0),F335)/(100+IF(F335="",IFERROR(VLOOKUP(D335,Kategorien!$A$5:$E$46,5,FALSE),0),F335)),2)))</f>
        <v/>
      </c>
      <c r="I335" s="31">
        <f>IF(H335="","",E335-H335)</f>
        <v/>
      </c>
      <c r="J335" s="31">
        <f>IF(I335="","",IF(G335="Ausgabe",ROUND(I335*IFERROR(VLOOKUP(D335,Kategorien!$A$5:$E$46,4,FALSE),100)/100,2),I335))</f>
        <v/>
      </c>
      <c r="K335" s="32">
        <f>IF(A335="","",MONTH(A335))</f>
        <v/>
      </c>
      <c r="L335" s="31">
        <f>IF(OR(I335="",G335&lt;&gt;"Einnahme"),"",IF(IFERROR(VLOOKUP(D335,Kategorien!$A$5:$E$46,3,FALSE),"Nein")="Ja",I335,""))</f>
        <v/>
      </c>
    </row>
    <row r="336" ht="20" customHeight="1">
      <c r="A336" s="26" t="n"/>
      <c r="B336" s="27" t="n"/>
      <c r="C336" s="27" t="n"/>
      <c r="D336" s="27" t="n"/>
      <c r="E336" s="28" t="n"/>
      <c r="F336" s="29" t="n"/>
      <c r="G336" s="30">
        <f>IF(D336="","",IFERROR(VLOOKUP(D336,Kategorien!$A$5:$E$46,2,FALSE),""))</f>
        <v/>
      </c>
      <c r="H336" s="31">
        <f>IF(OR(E336="",G336=""),"",IF(Profil!$B$14="Ja",0,ROUND(E336*IF(F336="",IFERROR(VLOOKUP(D336,Kategorien!$A$5:$E$46,5,FALSE),0),F336)/(100+IF(F336="",IFERROR(VLOOKUP(D336,Kategorien!$A$5:$E$46,5,FALSE),0),F336)),2)))</f>
        <v/>
      </c>
      <c r="I336" s="31">
        <f>IF(H336="","",E336-H336)</f>
        <v/>
      </c>
      <c r="J336" s="31">
        <f>IF(I336="","",IF(G336="Ausgabe",ROUND(I336*IFERROR(VLOOKUP(D336,Kategorien!$A$5:$E$46,4,FALSE),100)/100,2),I336))</f>
        <v/>
      </c>
      <c r="K336" s="32">
        <f>IF(A336="","",MONTH(A336))</f>
        <v/>
      </c>
      <c r="L336" s="31">
        <f>IF(OR(I336="",G336&lt;&gt;"Einnahme"),"",IF(IFERROR(VLOOKUP(D336,Kategorien!$A$5:$E$46,3,FALSE),"Nein")="Ja",I336,""))</f>
        <v/>
      </c>
    </row>
    <row r="337" ht="20" customHeight="1">
      <c r="A337" s="33" t="n"/>
      <c r="B337" s="34" t="n"/>
      <c r="C337" s="34" t="n"/>
      <c r="D337" s="34" t="n"/>
      <c r="E337" s="35" t="n"/>
      <c r="F337" s="36" t="n"/>
      <c r="G337" s="30">
        <f>IF(D337="","",IFERROR(VLOOKUP(D337,Kategorien!$A$5:$E$46,2,FALSE),""))</f>
        <v/>
      </c>
      <c r="H337" s="31">
        <f>IF(OR(E337="",G337=""),"",IF(Profil!$B$14="Ja",0,ROUND(E337*IF(F337="",IFERROR(VLOOKUP(D337,Kategorien!$A$5:$E$46,5,FALSE),0),F337)/(100+IF(F337="",IFERROR(VLOOKUP(D337,Kategorien!$A$5:$E$46,5,FALSE),0),F337)),2)))</f>
        <v/>
      </c>
      <c r="I337" s="31">
        <f>IF(H337="","",E337-H337)</f>
        <v/>
      </c>
      <c r="J337" s="31">
        <f>IF(I337="","",IF(G337="Ausgabe",ROUND(I337*IFERROR(VLOOKUP(D337,Kategorien!$A$5:$E$46,4,FALSE),100)/100,2),I337))</f>
        <v/>
      </c>
      <c r="K337" s="32">
        <f>IF(A337="","",MONTH(A337))</f>
        <v/>
      </c>
      <c r="L337" s="31">
        <f>IF(OR(I337="",G337&lt;&gt;"Einnahme"),"",IF(IFERROR(VLOOKUP(D337,Kategorien!$A$5:$E$46,3,FALSE),"Nein")="Ja",I337,""))</f>
        <v/>
      </c>
    </row>
    <row r="338" ht="20" customHeight="1">
      <c r="A338" s="26" t="n"/>
      <c r="B338" s="27" t="n"/>
      <c r="C338" s="27" t="n"/>
      <c r="D338" s="27" t="n"/>
      <c r="E338" s="28" t="n"/>
      <c r="F338" s="29" t="n"/>
      <c r="G338" s="30">
        <f>IF(D338="","",IFERROR(VLOOKUP(D338,Kategorien!$A$5:$E$46,2,FALSE),""))</f>
        <v/>
      </c>
      <c r="H338" s="31">
        <f>IF(OR(E338="",G338=""),"",IF(Profil!$B$14="Ja",0,ROUND(E338*IF(F338="",IFERROR(VLOOKUP(D338,Kategorien!$A$5:$E$46,5,FALSE),0),F338)/(100+IF(F338="",IFERROR(VLOOKUP(D338,Kategorien!$A$5:$E$46,5,FALSE),0),F338)),2)))</f>
        <v/>
      </c>
      <c r="I338" s="31">
        <f>IF(H338="","",E338-H338)</f>
        <v/>
      </c>
      <c r="J338" s="31">
        <f>IF(I338="","",IF(G338="Ausgabe",ROUND(I338*IFERROR(VLOOKUP(D338,Kategorien!$A$5:$E$46,4,FALSE),100)/100,2),I338))</f>
        <v/>
      </c>
      <c r="K338" s="32">
        <f>IF(A338="","",MONTH(A338))</f>
        <v/>
      </c>
      <c r="L338" s="31">
        <f>IF(OR(I338="",G338&lt;&gt;"Einnahme"),"",IF(IFERROR(VLOOKUP(D338,Kategorien!$A$5:$E$46,3,FALSE),"Nein")="Ja",I338,""))</f>
        <v/>
      </c>
    </row>
    <row r="339" ht="20" customHeight="1">
      <c r="A339" s="33" t="n"/>
      <c r="B339" s="34" t="n"/>
      <c r="C339" s="34" t="n"/>
      <c r="D339" s="34" t="n"/>
      <c r="E339" s="35" t="n"/>
      <c r="F339" s="36" t="n"/>
      <c r="G339" s="30">
        <f>IF(D339="","",IFERROR(VLOOKUP(D339,Kategorien!$A$5:$E$46,2,FALSE),""))</f>
        <v/>
      </c>
      <c r="H339" s="31">
        <f>IF(OR(E339="",G339=""),"",IF(Profil!$B$14="Ja",0,ROUND(E339*IF(F339="",IFERROR(VLOOKUP(D339,Kategorien!$A$5:$E$46,5,FALSE),0),F339)/(100+IF(F339="",IFERROR(VLOOKUP(D339,Kategorien!$A$5:$E$46,5,FALSE),0),F339)),2)))</f>
        <v/>
      </c>
      <c r="I339" s="31">
        <f>IF(H339="","",E339-H339)</f>
        <v/>
      </c>
      <c r="J339" s="31">
        <f>IF(I339="","",IF(G339="Ausgabe",ROUND(I339*IFERROR(VLOOKUP(D339,Kategorien!$A$5:$E$46,4,FALSE),100)/100,2),I339))</f>
        <v/>
      </c>
      <c r="K339" s="32">
        <f>IF(A339="","",MONTH(A339))</f>
        <v/>
      </c>
      <c r="L339" s="31">
        <f>IF(OR(I339="",G339&lt;&gt;"Einnahme"),"",IF(IFERROR(VLOOKUP(D339,Kategorien!$A$5:$E$46,3,FALSE),"Nein")="Ja",I339,""))</f>
        <v/>
      </c>
    </row>
    <row r="340" ht="20" customHeight="1">
      <c r="A340" s="26" t="n"/>
      <c r="B340" s="27" t="n"/>
      <c r="C340" s="27" t="n"/>
      <c r="D340" s="27" t="n"/>
      <c r="E340" s="28" t="n"/>
      <c r="F340" s="29" t="n"/>
      <c r="G340" s="30">
        <f>IF(D340="","",IFERROR(VLOOKUP(D340,Kategorien!$A$5:$E$46,2,FALSE),""))</f>
        <v/>
      </c>
      <c r="H340" s="31">
        <f>IF(OR(E340="",G340=""),"",IF(Profil!$B$14="Ja",0,ROUND(E340*IF(F340="",IFERROR(VLOOKUP(D340,Kategorien!$A$5:$E$46,5,FALSE),0),F340)/(100+IF(F340="",IFERROR(VLOOKUP(D340,Kategorien!$A$5:$E$46,5,FALSE),0),F340)),2)))</f>
        <v/>
      </c>
      <c r="I340" s="31">
        <f>IF(H340="","",E340-H340)</f>
        <v/>
      </c>
      <c r="J340" s="31">
        <f>IF(I340="","",IF(G340="Ausgabe",ROUND(I340*IFERROR(VLOOKUP(D340,Kategorien!$A$5:$E$46,4,FALSE),100)/100,2),I340))</f>
        <v/>
      </c>
      <c r="K340" s="32">
        <f>IF(A340="","",MONTH(A340))</f>
        <v/>
      </c>
      <c r="L340" s="31">
        <f>IF(OR(I340="",G340&lt;&gt;"Einnahme"),"",IF(IFERROR(VLOOKUP(D340,Kategorien!$A$5:$E$46,3,FALSE),"Nein")="Ja",I340,""))</f>
        <v/>
      </c>
    </row>
    <row r="341" ht="20" customHeight="1">
      <c r="A341" s="33" t="n"/>
      <c r="B341" s="34" t="n"/>
      <c r="C341" s="34" t="n"/>
      <c r="D341" s="34" t="n"/>
      <c r="E341" s="35" t="n"/>
      <c r="F341" s="36" t="n"/>
      <c r="G341" s="30">
        <f>IF(D341="","",IFERROR(VLOOKUP(D341,Kategorien!$A$5:$E$46,2,FALSE),""))</f>
        <v/>
      </c>
      <c r="H341" s="31">
        <f>IF(OR(E341="",G341=""),"",IF(Profil!$B$14="Ja",0,ROUND(E341*IF(F341="",IFERROR(VLOOKUP(D341,Kategorien!$A$5:$E$46,5,FALSE),0),F341)/(100+IF(F341="",IFERROR(VLOOKUP(D341,Kategorien!$A$5:$E$46,5,FALSE),0),F341)),2)))</f>
        <v/>
      </c>
      <c r="I341" s="31">
        <f>IF(H341="","",E341-H341)</f>
        <v/>
      </c>
      <c r="J341" s="31">
        <f>IF(I341="","",IF(G341="Ausgabe",ROUND(I341*IFERROR(VLOOKUP(D341,Kategorien!$A$5:$E$46,4,FALSE),100)/100,2),I341))</f>
        <v/>
      </c>
      <c r="K341" s="32">
        <f>IF(A341="","",MONTH(A341))</f>
        <v/>
      </c>
      <c r="L341" s="31">
        <f>IF(OR(I341="",G341&lt;&gt;"Einnahme"),"",IF(IFERROR(VLOOKUP(D341,Kategorien!$A$5:$E$46,3,FALSE),"Nein")="Ja",I341,""))</f>
        <v/>
      </c>
    </row>
    <row r="342" ht="20" customHeight="1">
      <c r="A342" s="26" t="n"/>
      <c r="B342" s="27" t="n"/>
      <c r="C342" s="27" t="n"/>
      <c r="D342" s="27" t="n"/>
      <c r="E342" s="28" t="n"/>
      <c r="F342" s="29" t="n"/>
      <c r="G342" s="30">
        <f>IF(D342="","",IFERROR(VLOOKUP(D342,Kategorien!$A$5:$E$46,2,FALSE),""))</f>
        <v/>
      </c>
      <c r="H342" s="31">
        <f>IF(OR(E342="",G342=""),"",IF(Profil!$B$14="Ja",0,ROUND(E342*IF(F342="",IFERROR(VLOOKUP(D342,Kategorien!$A$5:$E$46,5,FALSE),0),F342)/(100+IF(F342="",IFERROR(VLOOKUP(D342,Kategorien!$A$5:$E$46,5,FALSE),0),F342)),2)))</f>
        <v/>
      </c>
      <c r="I342" s="31">
        <f>IF(H342="","",E342-H342)</f>
        <v/>
      </c>
      <c r="J342" s="31">
        <f>IF(I342="","",IF(G342="Ausgabe",ROUND(I342*IFERROR(VLOOKUP(D342,Kategorien!$A$5:$E$46,4,FALSE),100)/100,2),I342))</f>
        <v/>
      </c>
      <c r="K342" s="32">
        <f>IF(A342="","",MONTH(A342))</f>
        <v/>
      </c>
      <c r="L342" s="31">
        <f>IF(OR(I342="",G342&lt;&gt;"Einnahme"),"",IF(IFERROR(VLOOKUP(D342,Kategorien!$A$5:$E$46,3,FALSE),"Nein")="Ja",I342,""))</f>
        <v/>
      </c>
    </row>
    <row r="343" ht="20" customHeight="1">
      <c r="A343" s="33" t="n"/>
      <c r="B343" s="34" t="n"/>
      <c r="C343" s="34" t="n"/>
      <c r="D343" s="34" t="n"/>
      <c r="E343" s="35" t="n"/>
      <c r="F343" s="36" t="n"/>
      <c r="G343" s="30">
        <f>IF(D343="","",IFERROR(VLOOKUP(D343,Kategorien!$A$5:$E$46,2,FALSE),""))</f>
        <v/>
      </c>
      <c r="H343" s="31">
        <f>IF(OR(E343="",G343=""),"",IF(Profil!$B$14="Ja",0,ROUND(E343*IF(F343="",IFERROR(VLOOKUP(D343,Kategorien!$A$5:$E$46,5,FALSE),0),F343)/(100+IF(F343="",IFERROR(VLOOKUP(D343,Kategorien!$A$5:$E$46,5,FALSE),0),F343)),2)))</f>
        <v/>
      </c>
      <c r="I343" s="31">
        <f>IF(H343="","",E343-H343)</f>
        <v/>
      </c>
      <c r="J343" s="31">
        <f>IF(I343="","",IF(G343="Ausgabe",ROUND(I343*IFERROR(VLOOKUP(D343,Kategorien!$A$5:$E$46,4,FALSE),100)/100,2),I343))</f>
        <v/>
      </c>
      <c r="K343" s="32">
        <f>IF(A343="","",MONTH(A343))</f>
        <v/>
      </c>
      <c r="L343" s="31">
        <f>IF(OR(I343="",G343&lt;&gt;"Einnahme"),"",IF(IFERROR(VLOOKUP(D343,Kategorien!$A$5:$E$46,3,FALSE),"Nein")="Ja",I343,""))</f>
        <v/>
      </c>
    </row>
    <row r="344" ht="20" customHeight="1">
      <c r="A344" s="26" t="n"/>
      <c r="B344" s="27" t="n"/>
      <c r="C344" s="27" t="n"/>
      <c r="D344" s="27" t="n"/>
      <c r="E344" s="28" t="n"/>
      <c r="F344" s="29" t="n"/>
      <c r="G344" s="30">
        <f>IF(D344="","",IFERROR(VLOOKUP(D344,Kategorien!$A$5:$E$46,2,FALSE),""))</f>
        <v/>
      </c>
      <c r="H344" s="31">
        <f>IF(OR(E344="",G344=""),"",IF(Profil!$B$14="Ja",0,ROUND(E344*IF(F344="",IFERROR(VLOOKUP(D344,Kategorien!$A$5:$E$46,5,FALSE),0),F344)/(100+IF(F344="",IFERROR(VLOOKUP(D344,Kategorien!$A$5:$E$46,5,FALSE),0),F344)),2)))</f>
        <v/>
      </c>
      <c r="I344" s="31">
        <f>IF(H344="","",E344-H344)</f>
        <v/>
      </c>
      <c r="J344" s="31">
        <f>IF(I344="","",IF(G344="Ausgabe",ROUND(I344*IFERROR(VLOOKUP(D344,Kategorien!$A$5:$E$46,4,FALSE),100)/100,2),I344))</f>
        <v/>
      </c>
      <c r="K344" s="32">
        <f>IF(A344="","",MONTH(A344))</f>
        <v/>
      </c>
      <c r="L344" s="31">
        <f>IF(OR(I344="",G344&lt;&gt;"Einnahme"),"",IF(IFERROR(VLOOKUP(D344,Kategorien!$A$5:$E$46,3,FALSE),"Nein")="Ja",I344,""))</f>
        <v/>
      </c>
    </row>
    <row r="345" ht="20" customHeight="1">
      <c r="A345" s="33" t="n"/>
      <c r="B345" s="34" t="n"/>
      <c r="C345" s="34" t="n"/>
      <c r="D345" s="34" t="n"/>
      <c r="E345" s="35" t="n"/>
      <c r="F345" s="36" t="n"/>
      <c r="G345" s="30">
        <f>IF(D345="","",IFERROR(VLOOKUP(D345,Kategorien!$A$5:$E$46,2,FALSE),""))</f>
        <v/>
      </c>
      <c r="H345" s="31">
        <f>IF(OR(E345="",G345=""),"",IF(Profil!$B$14="Ja",0,ROUND(E345*IF(F345="",IFERROR(VLOOKUP(D345,Kategorien!$A$5:$E$46,5,FALSE),0),F345)/(100+IF(F345="",IFERROR(VLOOKUP(D345,Kategorien!$A$5:$E$46,5,FALSE),0),F345)),2)))</f>
        <v/>
      </c>
      <c r="I345" s="31">
        <f>IF(H345="","",E345-H345)</f>
        <v/>
      </c>
      <c r="J345" s="31">
        <f>IF(I345="","",IF(G345="Ausgabe",ROUND(I345*IFERROR(VLOOKUP(D345,Kategorien!$A$5:$E$46,4,FALSE),100)/100,2),I345))</f>
        <v/>
      </c>
      <c r="K345" s="32">
        <f>IF(A345="","",MONTH(A345))</f>
        <v/>
      </c>
      <c r="L345" s="31">
        <f>IF(OR(I345="",G345&lt;&gt;"Einnahme"),"",IF(IFERROR(VLOOKUP(D345,Kategorien!$A$5:$E$46,3,FALSE),"Nein")="Ja",I345,""))</f>
        <v/>
      </c>
    </row>
    <row r="346" ht="20" customHeight="1">
      <c r="A346" s="26" t="n"/>
      <c r="B346" s="27" t="n"/>
      <c r="C346" s="27" t="n"/>
      <c r="D346" s="27" t="n"/>
      <c r="E346" s="28" t="n"/>
      <c r="F346" s="29" t="n"/>
      <c r="G346" s="30">
        <f>IF(D346="","",IFERROR(VLOOKUP(D346,Kategorien!$A$5:$E$46,2,FALSE),""))</f>
        <v/>
      </c>
      <c r="H346" s="31">
        <f>IF(OR(E346="",G346=""),"",IF(Profil!$B$14="Ja",0,ROUND(E346*IF(F346="",IFERROR(VLOOKUP(D346,Kategorien!$A$5:$E$46,5,FALSE),0),F346)/(100+IF(F346="",IFERROR(VLOOKUP(D346,Kategorien!$A$5:$E$46,5,FALSE),0),F346)),2)))</f>
        <v/>
      </c>
      <c r="I346" s="31">
        <f>IF(H346="","",E346-H346)</f>
        <v/>
      </c>
      <c r="J346" s="31">
        <f>IF(I346="","",IF(G346="Ausgabe",ROUND(I346*IFERROR(VLOOKUP(D346,Kategorien!$A$5:$E$46,4,FALSE),100)/100,2),I346))</f>
        <v/>
      </c>
      <c r="K346" s="32">
        <f>IF(A346="","",MONTH(A346))</f>
        <v/>
      </c>
      <c r="L346" s="31">
        <f>IF(OR(I346="",G346&lt;&gt;"Einnahme"),"",IF(IFERROR(VLOOKUP(D346,Kategorien!$A$5:$E$46,3,FALSE),"Nein")="Ja",I346,""))</f>
        <v/>
      </c>
    </row>
    <row r="347" ht="20" customHeight="1">
      <c r="A347" s="33" t="n"/>
      <c r="B347" s="34" t="n"/>
      <c r="C347" s="34" t="n"/>
      <c r="D347" s="34" t="n"/>
      <c r="E347" s="35" t="n"/>
      <c r="F347" s="36" t="n"/>
      <c r="G347" s="30">
        <f>IF(D347="","",IFERROR(VLOOKUP(D347,Kategorien!$A$5:$E$46,2,FALSE),""))</f>
        <v/>
      </c>
      <c r="H347" s="31">
        <f>IF(OR(E347="",G347=""),"",IF(Profil!$B$14="Ja",0,ROUND(E347*IF(F347="",IFERROR(VLOOKUP(D347,Kategorien!$A$5:$E$46,5,FALSE),0),F347)/(100+IF(F347="",IFERROR(VLOOKUP(D347,Kategorien!$A$5:$E$46,5,FALSE),0),F347)),2)))</f>
        <v/>
      </c>
      <c r="I347" s="31">
        <f>IF(H347="","",E347-H347)</f>
        <v/>
      </c>
      <c r="J347" s="31">
        <f>IF(I347="","",IF(G347="Ausgabe",ROUND(I347*IFERROR(VLOOKUP(D347,Kategorien!$A$5:$E$46,4,FALSE),100)/100,2),I347))</f>
        <v/>
      </c>
      <c r="K347" s="32">
        <f>IF(A347="","",MONTH(A347))</f>
        <v/>
      </c>
      <c r="L347" s="31">
        <f>IF(OR(I347="",G347&lt;&gt;"Einnahme"),"",IF(IFERROR(VLOOKUP(D347,Kategorien!$A$5:$E$46,3,FALSE),"Nein")="Ja",I347,""))</f>
        <v/>
      </c>
    </row>
    <row r="348" ht="20" customHeight="1">
      <c r="A348" s="26" t="n"/>
      <c r="B348" s="27" t="n"/>
      <c r="C348" s="27" t="n"/>
      <c r="D348" s="27" t="n"/>
      <c r="E348" s="28" t="n"/>
      <c r="F348" s="29" t="n"/>
      <c r="G348" s="30">
        <f>IF(D348="","",IFERROR(VLOOKUP(D348,Kategorien!$A$5:$E$46,2,FALSE),""))</f>
        <v/>
      </c>
      <c r="H348" s="31">
        <f>IF(OR(E348="",G348=""),"",IF(Profil!$B$14="Ja",0,ROUND(E348*IF(F348="",IFERROR(VLOOKUP(D348,Kategorien!$A$5:$E$46,5,FALSE),0),F348)/(100+IF(F348="",IFERROR(VLOOKUP(D348,Kategorien!$A$5:$E$46,5,FALSE),0),F348)),2)))</f>
        <v/>
      </c>
      <c r="I348" s="31">
        <f>IF(H348="","",E348-H348)</f>
        <v/>
      </c>
      <c r="J348" s="31">
        <f>IF(I348="","",IF(G348="Ausgabe",ROUND(I348*IFERROR(VLOOKUP(D348,Kategorien!$A$5:$E$46,4,FALSE),100)/100,2),I348))</f>
        <v/>
      </c>
      <c r="K348" s="32">
        <f>IF(A348="","",MONTH(A348))</f>
        <v/>
      </c>
      <c r="L348" s="31">
        <f>IF(OR(I348="",G348&lt;&gt;"Einnahme"),"",IF(IFERROR(VLOOKUP(D348,Kategorien!$A$5:$E$46,3,FALSE),"Nein")="Ja",I348,""))</f>
        <v/>
      </c>
    </row>
    <row r="349" ht="20" customHeight="1">
      <c r="A349" s="33" t="n"/>
      <c r="B349" s="34" t="n"/>
      <c r="C349" s="34" t="n"/>
      <c r="D349" s="34" t="n"/>
      <c r="E349" s="35" t="n"/>
      <c r="F349" s="36" t="n"/>
      <c r="G349" s="30">
        <f>IF(D349="","",IFERROR(VLOOKUP(D349,Kategorien!$A$5:$E$46,2,FALSE),""))</f>
        <v/>
      </c>
      <c r="H349" s="31">
        <f>IF(OR(E349="",G349=""),"",IF(Profil!$B$14="Ja",0,ROUND(E349*IF(F349="",IFERROR(VLOOKUP(D349,Kategorien!$A$5:$E$46,5,FALSE),0),F349)/(100+IF(F349="",IFERROR(VLOOKUP(D349,Kategorien!$A$5:$E$46,5,FALSE),0),F349)),2)))</f>
        <v/>
      </c>
      <c r="I349" s="31">
        <f>IF(H349="","",E349-H349)</f>
        <v/>
      </c>
      <c r="J349" s="31">
        <f>IF(I349="","",IF(G349="Ausgabe",ROUND(I349*IFERROR(VLOOKUP(D349,Kategorien!$A$5:$E$46,4,FALSE),100)/100,2),I349))</f>
        <v/>
      </c>
      <c r="K349" s="32">
        <f>IF(A349="","",MONTH(A349))</f>
        <v/>
      </c>
      <c r="L349" s="31">
        <f>IF(OR(I349="",G349&lt;&gt;"Einnahme"),"",IF(IFERROR(VLOOKUP(D349,Kategorien!$A$5:$E$46,3,FALSE),"Nein")="Ja",I349,""))</f>
        <v/>
      </c>
    </row>
    <row r="350" ht="20" customHeight="1">
      <c r="A350" s="26" t="n"/>
      <c r="B350" s="27" t="n"/>
      <c r="C350" s="27" t="n"/>
      <c r="D350" s="27" t="n"/>
      <c r="E350" s="28" t="n"/>
      <c r="F350" s="29" t="n"/>
      <c r="G350" s="30">
        <f>IF(D350="","",IFERROR(VLOOKUP(D350,Kategorien!$A$5:$E$46,2,FALSE),""))</f>
        <v/>
      </c>
      <c r="H350" s="31">
        <f>IF(OR(E350="",G350=""),"",IF(Profil!$B$14="Ja",0,ROUND(E350*IF(F350="",IFERROR(VLOOKUP(D350,Kategorien!$A$5:$E$46,5,FALSE),0),F350)/(100+IF(F350="",IFERROR(VLOOKUP(D350,Kategorien!$A$5:$E$46,5,FALSE),0),F350)),2)))</f>
        <v/>
      </c>
      <c r="I350" s="31">
        <f>IF(H350="","",E350-H350)</f>
        <v/>
      </c>
      <c r="J350" s="31">
        <f>IF(I350="","",IF(G350="Ausgabe",ROUND(I350*IFERROR(VLOOKUP(D350,Kategorien!$A$5:$E$46,4,FALSE),100)/100,2),I350))</f>
        <v/>
      </c>
      <c r="K350" s="32">
        <f>IF(A350="","",MONTH(A350))</f>
        <v/>
      </c>
      <c r="L350" s="31">
        <f>IF(OR(I350="",G350&lt;&gt;"Einnahme"),"",IF(IFERROR(VLOOKUP(D350,Kategorien!$A$5:$E$46,3,FALSE),"Nein")="Ja",I350,""))</f>
        <v/>
      </c>
    </row>
    <row r="351" ht="20" customHeight="1">
      <c r="A351" s="33" t="n"/>
      <c r="B351" s="34" t="n"/>
      <c r="C351" s="34" t="n"/>
      <c r="D351" s="34" t="n"/>
      <c r="E351" s="35" t="n"/>
      <c r="F351" s="36" t="n"/>
      <c r="G351" s="30">
        <f>IF(D351="","",IFERROR(VLOOKUP(D351,Kategorien!$A$5:$E$46,2,FALSE),""))</f>
        <v/>
      </c>
      <c r="H351" s="31">
        <f>IF(OR(E351="",G351=""),"",IF(Profil!$B$14="Ja",0,ROUND(E351*IF(F351="",IFERROR(VLOOKUP(D351,Kategorien!$A$5:$E$46,5,FALSE),0),F351)/(100+IF(F351="",IFERROR(VLOOKUP(D351,Kategorien!$A$5:$E$46,5,FALSE),0),F351)),2)))</f>
        <v/>
      </c>
      <c r="I351" s="31">
        <f>IF(H351="","",E351-H351)</f>
        <v/>
      </c>
      <c r="J351" s="31">
        <f>IF(I351="","",IF(G351="Ausgabe",ROUND(I351*IFERROR(VLOOKUP(D351,Kategorien!$A$5:$E$46,4,FALSE),100)/100,2),I351))</f>
        <v/>
      </c>
      <c r="K351" s="32">
        <f>IF(A351="","",MONTH(A351))</f>
        <v/>
      </c>
      <c r="L351" s="31">
        <f>IF(OR(I351="",G351&lt;&gt;"Einnahme"),"",IF(IFERROR(VLOOKUP(D351,Kategorien!$A$5:$E$46,3,FALSE),"Nein")="Ja",I351,""))</f>
        <v/>
      </c>
    </row>
    <row r="352" ht="20" customHeight="1">
      <c r="A352" s="26" t="n"/>
      <c r="B352" s="27" t="n"/>
      <c r="C352" s="27" t="n"/>
      <c r="D352" s="27" t="n"/>
      <c r="E352" s="28" t="n"/>
      <c r="F352" s="29" t="n"/>
      <c r="G352" s="30">
        <f>IF(D352="","",IFERROR(VLOOKUP(D352,Kategorien!$A$5:$E$46,2,FALSE),""))</f>
        <v/>
      </c>
      <c r="H352" s="31">
        <f>IF(OR(E352="",G352=""),"",IF(Profil!$B$14="Ja",0,ROUND(E352*IF(F352="",IFERROR(VLOOKUP(D352,Kategorien!$A$5:$E$46,5,FALSE),0),F352)/(100+IF(F352="",IFERROR(VLOOKUP(D352,Kategorien!$A$5:$E$46,5,FALSE),0),F352)),2)))</f>
        <v/>
      </c>
      <c r="I352" s="31">
        <f>IF(H352="","",E352-H352)</f>
        <v/>
      </c>
      <c r="J352" s="31">
        <f>IF(I352="","",IF(G352="Ausgabe",ROUND(I352*IFERROR(VLOOKUP(D352,Kategorien!$A$5:$E$46,4,FALSE),100)/100,2),I352))</f>
        <v/>
      </c>
      <c r="K352" s="32">
        <f>IF(A352="","",MONTH(A352))</f>
        <v/>
      </c>
      <c r="L352" s="31">
        <f>IF(OR(I352="",G352&lt;&gt;"Einnahme"),"",IF(IFERROR(VLOOKUP(D352,Kategorien!$A$5:$E$46,3,FALSE),"Nein")="Ja",I352,""))</f>
        <v/>
      </c>
    </row>
    <row r="353" ht="20" customHeight="1">
      <c r="A353" s="33" t="n"/>
      <c r="B353" s="34" t="n"/>
      <c r="C353" s="34" t="n"/>
      <c r="D353" s="34" t="n"/>
      <c r="E353" s="35" t="n"/>
      <c r="F353" s="36" t="n"/>
      <c r="G353" s="30">
        <f>IF(D353="","",IFERROR(VLOOKUP(D353,Kategorien!$A$5:$E$46,2,FALSE),""))</f>
        <v/>
      </c>
      <c r="H353" s="31">
        <f>IF(OR(E353="",G353=""),"",IF(Profil!$B$14="Ja",0,ROUND(E353*IF(F353="",IFERROR(VLOOKUP(D353,Kategorien!$A$5:$E$46,5,FALSE),0),F353)/(100+IF(F353="",IFERROR(VLOOKUP(D353,Kategorien!$A$5:$E$46,5,FALSE),0),F353)),2)))</f>
        <v/>
      </c>
      <c r="I353" s="31">
        <f>IF(H353="","",E353-H353)</f>
        <v/>
      </c>
      <c r="J353" s="31">
        <f>IF(I353="","",IF(G353="Ausgabe",ROUND(I353*IFERROR(VLOOKUP(D353,Kategorien!$A$5:$E$46,4,FALSE),100)/100,2),I353))</f>
        <v/>
      </c>
      <c r="K353" s="32">
        <f>IF(A353="","",MONTH(A353))</f>
        <v/>
      </c>
      <c r="L353" s="31">
        <f>IF(OR(I353="",G353&lt;&gt;"Einnahme"),"",IF(IFERROR(VLOOKUP(D353,Kategorien!$A$5:$E$46,3,FALSE),"Nein")="Ja",I353,""))</f>
        <v/>
      </c>
    </row>
    <row r="354" ht="20" customHeight="1">
      <c r="A354" s="26" t="n"/>
      <c r="B354" s="27" t="n"/>
      <c r="C354" s="27" t="n"/>
      <c r="D354" s="27" t="n"/>
      <c r="E354" s="28" t="n"/>
      <c r="F354" s="29" t="n"/>
      <c r="G354" s="30">
        <f>IF(D354="","",IFERROR(VLOOKUP(D354,Kategorien!$A$5:$E$46,2,FALSE),""))</f>
        <v/>
      </c>
      <c r="H354" s="31">
        <f>IF(OR(E354="",G354=""),"",IF(Profil!$B$14="Ja",0,ROUND(E354*IF(F354="",IFERROR(VLOOKUP(D354,Kategorien!$A$5:$E$46,5,FALSE),0),F354)/(100+IF(F354="",IFERROR(VLOOKUP(D354,Kategorien!$A$5:$E$46,5,FALSE),0),F354)),2)))</f>
        <v/>
      </c>
      <c r="I354" s="31">
        <f>IF(H354="","",E354-H354)</f>
        <v/>
      </c>
      <c r="J354" s="31">
        <f>IF(I354="","",IF(G354="Ausgabe",ROUND(I354*IFERROR(VLOOKUP(D354,Kategorien!$A$5:$E$46,4,FALSE),100)/100,2),I354))</f>
        <v/>
      </c>
      <c r="K354" s="32">
        <f>IF(A354="","",MONTH(A354))</f>
        <v/>
      </c>
      <c r="L354" s="31">
        <f>IF(OR(I354="",G354&lt;&gt;"Einnahme"),"",IF(IFERROR(VLOOKUP(D354,Kategorien!$A$5:$E$46,3,FALSE),"Nein")="Ja",I354,""))</f>
        <v/>
      </c>
    </row>
    <row r="355" ht="20" customHeight="1">
      <c r="A355" s="33" t="n"/>
      <c r="B355" s="34" t="n"/>
      <c r="C355" s="34" t="n"/>
      <c r="D355" s="34" t="n"/>
      <c r="E355" s="35" t="n"/>
      <c r="F355" s="36" t="n"/>
      <c r="G355" s="30">
        <f>IF(D355="","",IFERROR(VLOOKUP(D355,Kategorien!$A$5:$E$46,2,FALSE),""))</f>
        <v/>
      </c>
      <c r="H355" s="31">
        <f>IF(OR(E355="",G355=""),"",IF(Profil!$B$14="Ja",0,ROUND(E355*IF(F355="",IFERROR(VLOOKUP(D355,Kategorien!$A$5:$E$46,5,FALSE),0),F355)/(100+IF(F355="",IFERROR(VLOOKUP(D355,Kategorien!$A$5:$E$46,5,FALSE),0),F355)),2)))</f>
        <v/>
      </c>
      <c r="I355" s="31">
        <f>IF(H355="","",E355-H355)</f>
        <v/>
      </c>
      <c r="J355" s="31">
        <f>IF(I355="","",IF(G355="Ausgabe",ROUND(I355*IFERROR(VLOOKUP(D355,Kategorien!$A$5:$E$46,4,FALSE),100)/100,2),I355))</f>
        <v/>
      </c>
      <c r="K355" s="32">
        <f>IF(A355="","",MONTH(A355))</f>
        <v/>
      </c>
      <c r="L355" s="31">
        <f>IF(OR(I355="",G355&lt;&gt;"Einnahme"),"",IF(IFERROR(VLOOKUP(D355,Kategorien!$A$5:$E$46,3,FALSE),"Nein")="Ja",I355,""))</f>
        <v/>
      </c>
    </row>
    <row r="356" ht="20" customHeight="1">
      <c r="A356" s="26" t="n"/>
      <c r="B356" s="27" t="n"/>
      <c r="C356" s="27" t="n"/>
      <c r="D356" s="27" t="n"/>
      <c r="E356" s="28" t="n"/>
      <c r="F356" s="29" t="n"/>
      <c r="G356" s="30">
        <f>IF(D356="","",IFERROR(VLOOKUP(D356,Kategorien!$A$5:$E$46,2,FALSE),""))</f>
        <v/>
      </c>
      <c r="H356" s="31">
        <f>IF(OR(E356="",G356=""),"",IF(Profil!$B$14="Ja",0,ROUND(E356*IF(F356="",IFERROR(VLOOKUP(D356,Kategorien!$A$5:$E$46,5,FALSE),0),F356)/(100+IF(F356="",IFERROR(VLOOKUP(D356,Kategorien!$A$5:$E$46,5,FALSE),0),F356)),2)))</f>
        <v/>
      </c>
      <c r="I356" s="31">
        <f>IF(H356="","",E356-H356)</f>
        <v/>
      </c>
      <c r="J356" s="31">
        <f>IF(I356="","",IF(G356="Ausgabe",ROUND(I356*IFERROR(VLOOKUP(D356,Kategorien!$A$5:$E$46,4,FALSE),100)/100,2),I356))</f>
        <v/>
      </c>
      <c r="K356" s="32">
        <f>IF(A356="","",MONTH(A356))</f>
        <v/>
      </c>
      <c r="L356" s="31">
        <f>IF(OR(I356="",G356&lt;&gt;"Einnahme"),"",IF(IFERROR(VLOOKUP(D356,Kategorien!$A$5:$E$46,3,FALSE),"Nein")="Ja",I356,""))</f>
        <v/>
      </c>
    </row>
    <row r="357" ht="20" customHeight="1">
      <c r="A357" s="33" t="n"/>
      <c r="B357" s="34" t="n"/>
      <c r="C357" s="34" t="n"/>
      <c r="D357" s="34" t="n"/>
      <c r="E357" s="35" t="n"/>
      <c r="F357" s="36" t="n"/>
      <c r="G357" s="30">
        <f>IF(D357="","",IFERROR(VLOOKUP(D357,Kategorien!$A$5:$E$46,2,FALSE),""))</f>
        <v/>
      </c>
      <c r="H357" s="31">
        <f>IF(OR(E357="",G357=""),"",IF(Profil!$B$14="Ja",0,ROUND(E357*IF(F357="",IFERROR(VLOOKUP(D357,Kategorien!$A$5:$E$46,5,FALSE),0),F357)/(100+IF(F357="",IFERROR(VLOOKUP(D357,Kategorien!$A$5:$E$46,5,FALSE),0),F357)),2)))</f>
        <v/>
      </c>
      <c r="I357" s="31">
        <f>IF(H357="","",E357-H357)</f>
        <v/>
      </c>
      <c r="J357" s="31">
        <f>IF(I357="","",IF(G357="Ausgabe",ROUND(I357*IFERROR(VLOOKUP(D357,Kategorien!$A$5:$E$46,4,FALSE),100)/100,2),I357))</f>
        <v/>
      </c>
      <c r="K357" s="32">
        <f>IF(A357="","",MONTH(A357))</f>
        <v/>
      </c>
      <c r="L357" s="31">
        <f>IF(OR(I357="",G357&lt;&gt;"Einnahme"),"",IF(IFERROR(VLOOKUP(D357,Kategorien!$A$5:$E$46,3,FALSE),"Nein")="Ja",I357,""))</f>
        <v/>
      </c>
    </row>
    <row r="358" ht="20" customHeight="1">
      <c r="A358" s="26" t="n"/>
      <c r="B358" s="27" t="n"/>
      <c r="C358" s="27" t="n"/>
      <c r="D358" s="27" t="n"/>
      <c r="E358" s="28" t="n"/>
      <c r="F358" s="29" t="n"/>
      <c r="G358" s="30">
        <f>IF(D358="","",IFERROR(VLOOKUP(D358,Kategorien!$A$5:$E$46,2,FALSE),""))</f>
        <v/>
      </c>
      <c r="H358" s="31">
        <f>IF(OR(E358="",G358=""),"",IF(Profil!$B$14="Ja",0,ROUND(E358*IF(F358="",IFERROR(VLOOKUP(D358,Kategorien!$A$5:$E$46,5,FALSE),0),F358)/(100+IF(F358="",IFERROR(VLOOKUP(D358,Kategorien!$A$5:$E$46,5,FALSE),0),F358)),2)))</f>
        <v/>
      </c>
      <c r="I358" s="31">
        <f>IF(H358="","",E358-H358)</f>
        <v/>
      </c>
      <c r="J358" s="31">
        <f>IF(I358="","",IF(G358="Ausgabe",ROUND(I358*IFERROR(VLOOKUP(D358,Kategorien!$A$5:$E$46,4,FALSE),100)/100,2),I358))</f>
        <v/>
      </c>
      <c r="K358" s="32">
        <f>IF(A358="","",MONTH(A358))</f>
        <v/>
      </c>
      <c r="L358" s="31">
        <f>IF(OR(I358="",G358&lt;&gt;"Einnahme"),"",IF(IFERROR(VLOOKUP(D358,Kategorien!$A$5:$E$46,3,FALSE),"Nein")="Ja",I358,""))</f>
        <v/>
      </c>
    </row>
    <row r="359" ht="20" customHeight="1">
      <c r="A359" s="33" t="n"/>
      <c r="B359" s="34" t="n"/>
      <c r="C359" s="34" t="n"/>
      <c r="D359" s="34" t="n"/>
      <c r="E359" s="35" t="n"/>
      <c r="F359" s="36" t="n"/>
      <c r="G359" s="30">
        <f>IF(D359="","",IFERROR(VLOOKUP(D359,Kategorien!$A$5:$E$46,2,FALSE),""))</f>
        <v/>
      </c>
      <c r="H359" s="31">
        <f>IF(OR(E359="",G359=""),"",IF(Profil!$B$14="Ja",0,ROUND(E359*IF(F359="",IFERROR(VLOOKUP(D359,Kategorien!$A$5:$E$46,5,FALSE),0),F359)/(100+IF(F359="",IFERROR(VLOOKUP(D359,Kategorien!$A$5:$E$46,5,FALSE),0),F359)),2)))</f>
        <v/>
      </c>
      <c r="I359" s="31">
        <f>IF(H359="","",E359-H359)</f>
        <v/>
      </c>
      <c r="J359" s="31">
        <f>IF(I359="","",IF(G359="Ausgabe",ROUND(I359*IFERROR(VLOOKUP(D359,Kategorien!$A$5:$E$46,4,FALSE),100)/100,2),I359))</f>
        <v/>
      </c>
      <c r="K359" s="32">
        <f>IF(A359="","",MONTH(A359))</f>
        <v/>
      </c>
      <c r="L359" s="31">
        <f>IF(OR(I359="",G359&lt;&gt;"Einnahme"),"",IF(IFERROR(VLOOKUP(D359,Kategorien!$A$5:$E$46,3,FALSE),"Nein")="Ja",I359,""))</f>
        <v/>
      </c>
    </row>
    <row r="360" ht="20" customHeight="1">
      <c r="A360" s="26" t="n"/>
      <c r="B360" s="27" t="n"/>
      <c r="C360" s="27" t="n"/>
      <c r="D360" s="27" t="n"/>
      <c r="E360" s="28" t="n"/>
      <c r="F360" s="29" t="n"/>
      <c r="G360" s="30">
        <f>IF(D360="","",IFERROR(VLOOKUP(D360,Kategorien!$A$5:$E$46,2,FALSE),""))</f>
        <v/>
      </c>
      <c r="H360" s="31">
        <f>IF(OR(E360="",G360=""),"",IF(Profil!$B$14="Ja",0,ROUND(E360*IF(F360="",IFERROR(VLOOKUP(D360,Kategorien!$A$5:$E$46,5,FALSE),0),F360)/(100+IF(F360="",IFERROR(VLOOKUP(D360,Kategorien!$A$5:$E$46,5,FALSE),0),F360)),2)))</f>
        <v/>
      </c>
      <c r="I360" s="31">
        <f>IF(H360="","",E360-H360)</f>
        <v/>
      </c>
      <c r="J360" s="31">
        <f>IF(I360="","",IF(G360="Ausgabe",ROUND(I360*IFERROR(VLOOKUP(D360,Kategorien!$A$5:$E$46,4,FALSE),100)/100,2),I360))</f>
        <v/>
      </c>
      <c r="K360" s="32">
        <f>IF(A360="","",MONTH(A360))</f>
        <v/>
      </c>
      <c r="L360" s="31">
        <f>IF(OR(I360="",G360&lt;&gt;"Einnahme"),"",IF(IFERROR(VLOOKUP(D360,Kategorien!$A$5:$E$46,3,FALSE),"Nein")="Ja",I360,""))</f>
        <v/>
      </c>
    </row>
    <row r="361" ht="20" customHeight="1">
      <c r="A361" s="33" t="n"/>
      <c r="B361" s="34" t="n"/>
      <c r="C361" s="34" t="n"/>
      <c r="D361" s="34" t="n"/>
      <c r="E361" s="35" t="n"/>
      <c r="F361" s="36" t="n"/>
      <c r="G361" s="30">
        <f>IF(D361="","",IFERROR(VLOOKUP(D361,Kategorien!$A$5:$E$46,2,FALSE),""))</f>
        <v/>
      </c>
      <c r="H361" s="31">
        <f>IF(OR(E361="",G361=""),"",IF(Profil!$B$14="Ja",0,ROUND(E361*IF(F361="",IFERROR(VLOOKUP(D361,Kategorien!$A$5:$E$46,5,FALSE),0),F361)/(100+IF(F361="",IFERROR(VLOOKUP(D361,Kategorien!$A$5:$E$46,5,FALSE),0),F361)),2)))</f>
        <v/>
      </c>
      <c r="I361" s="31">
        <f>IF(H361="","",E361-H361)</f>
        <v/>
      </c>
      <c r="J361" s="31">
        <f>IF(I361="","",IF(G361="Ausgabe",ROUND(I361*IFERROR(VLOOKUP(D361,Kategorien!$A$5:$E$46,4,FALSE),100)/100,2),I361))</f>
        <v/>
      </c>
      <c r="K361" s="32">
        <f>IF(A361="","",MONTH(A361))</f>
        <v/>
      </c>
      <c r="L361" s="31">
        <f>IF(OR(I361="",G361&lt;&gt;"Einnahme"),"",IF(IFERROR(VLOOKUP(D361,Kategorien!$A$5:$E$46,3,FALSE),"Nein")="Ja",I361,""))</f>
        <v/>
      </c>
    </row>
    <row r="362" ht="20" customHeight="1">
      <c r="A362" s="26" t="n"/>
      <c r="B362" s="27" t="n"/>
      <c r="C362" s="27" t="n"/>
      <c r="D362" s="27" t="n"/>
      <c r="E362" s="28" t="n"/>
      <c r="F362" s="29" t="n"/>
      <c r="G362" s="30">
        <f>IF(D362="","",IFERROR(VLOOKUP(D362,Kategorien!$A$5:$E$46,2,FALSE),""))</f>
        <v/>
      </c>
      <c r="H362" s="31">
        <f>IF(OR(E362="",G362=""),"",IF(Profil!$B$14="Ja",0,ROUND(E362*IF(F362="",IFERROR(VLOOKUP(D362,Kategorien!$A$5:$E$46,5,FALSE),0),F362)/(100+IF(F362="",IFERROR(VLOOKUP(D362,Kategorien!$A$5:$E$46,5,FALSE),0),F362)),2)))</f>
        <v/>
      </c>
      <c r="I362" s="31">
        <f>IF(H362="","",E362-H362)</f>
        <v/>
      </c>
      <c r="J362" s="31">
        <f>IF(I362="","",IF(G362="Ausgabe",ROUND(I362*IFERROR(VLOOKUP(D362,Kategorien!$A$5:$E$46,4,FALSE),100)/100,2),I362))</f>
        <v/>
      </c>
      <c r="K362" s="32">
        <f>IF(A362="","",MONTH(A362))</f>
        <v/>
      </c>
      <c r="L362" s="31">
        <f>IF(OR(I362="",G362&lt;&gt;"Einnahme"),"",IF(IFERROR(VLOOKUP(D362,Kategorien!$A$5:$E$46,3,FALSE),"Nein")="Ja",I362,""))</f>
        <v/>
      </c>
    </row>
    <row r="363" ht="20" customHeight="1">
      <c r="A363" s="33" t="n"/>
      <c r="B363" s="34" t="n"/>
      <c r="C363" s="34" t="n"/>
      <c r="D363" s="34" t="n"/>
      <c r="E363" s="35" t="n"/>
      <c r="F363" s="36" t="n"/>
      <c r="G363" s="30">
        <f>IF(D363="","",IFERROR(VLOOKUP(D363,Kategorien!$A$5:$E$46,2,FALSE),""))</f>
        <v/>
      </c>
      <c r="H363" s="31">
        <f>IF(OR(E363="",G363=""),"",IF(Profil!$B$14="Ja",0,ROUND(E363*IF(F363="",IFERROR(VLOOKUP(D363,Kategorien!$A$5:$E$46,5,FALSE),0),F363)/(100+IF(F363="",IFERROR(VLOOKUP(D363,Kategorien!$A$5:$E$46,5,FALSE),0),F363)),2)))</f>
        <v/>
      </c>
      <c r="I363" s="31">
        <f>IF(H363="","",E363-H363)</f>
        <v/>
      </c>
      <c r="J363" s="31">
        <f>IF(I363="","",IF(G363="Ausgabe",ROUND(I363*IFERROR(VLOOKUP(D363,Kategorien!$A$5:$E$46,4,FALSE),100)/100,2),I363))</f>
        <v/>
      </c>
      <c r="K363" s="32">
        <f>IF(A363="","",MONTH(A363))</f>
        <v/>
      </c>
      <c r="L363" s="31">
        <f>IF(OR(I363="",G363&lt;&gt;"Einnahme"),"",IF(IFERROR(VLOOKUP(D363,Kategorien!$A$5:$E$46,3,FALSE),"Nein")="Ja",I363,""))</f>
        <v/>
      </c>
    </row>
    <row r="364" ht="20" customHeight="1">
      <c r="A364" s="26" t="n"/>
      <c r="B364" s="27" t="n"/>
      <c r="C364" s="27" t="n"/>
      <c r="D364" s="27" t="n"/>
      <c r="E364" s="28" t="n"/>
      <c r="F364" s="29" t="n"/>
      <c r="G364" s="30">
        <f>IF(D364="","",IFERROR(VLOOKUP(D364,Kategorien!$A$5:$E$46,2,FALSE),""))</f>
        <v/>
      </c>
      <c r="H364" s="31">
        <f>IF(OR(E364="",G364=""),"",IF(Profil!$B$14="Ja",0,ROUND(E364*IF(F364="",IFERROR(VLOOKUP(D364,Kategorien!$A$5:$E$46,5,FALSE),0),F364)/(100+IF(F364="",IFERROR(VLOOKUP(D364,Kategorien!$A$5:$E$46,5,FALSE),0),F364)),2)))</f>
        <v/>
      </c>
      <c r="I364" s="31">
        <f>IF(H364="","",E364-H364)</f>
        <v/>
      </c>
      <c r="J364" s="31">
        <f>IF(I364="","",IF(G364="Ausgabe",ROUND(I364*IFERROR(VLOOKUP(D364,Kategorien!$A$5:$E$46,4,FALSE),100)/100,2),I364))</f>
        <v/>
      </c>
      <c r="K364" s="32">
        <f>IF(A364="","",MONTH(A364))</f>
        <v/>
      </c>
      <c r="L364" s="31">
        <f>IF(OR(I364="",G364&lt;&gt;"Einnahme"),"",IF(IFERROR(VLOOKUP(D364,Kategorien!$A$5:$E$46,3,FALSE),"Nein")="Ja",I364,""))</f>
        <v/>
      </c>
    </row>
    <row r="365" ht="20" customHeight="1">
      <c r="A365" s="33" t="n"/>
      <c r="B365" s="34" t="n"/>
      <c r="C365" s="34" t="n"/>
      <c r="D365" s="34" t="n"/>
      <c r="E365" s="35" t="n"/>
      <c r="F365" s="36" t="n"/>
      <c r="G365" s="30">
        <f>IF(D365="","",IFERROR(VLOOKUP(D365,Kategorien!$A$5:$E$46,2,FALSE),""))</f>
        <v/>
      </c>
      <c r="H365" s="31">
        <f>IF(OR(E365="",G365=""),"",IF(Profil!$B$14="Ja",0,ROUND(E365*IF(F365="",IFERROR(VLOOKUP(D365,Kategorien!$A$5:$E$46,5,FALSE),0),F365)/(100+IF(F365="",IFERROR(VLOOKUP(D365,Kategorien!$A$5:$E$46,5,FALSE),0),F365)),2)))</f>
        <v/>
      </c>
      <c r="I365" s="31">
        <f>IF(H365="","",E365-H365)</f>
        <v/>
      </c>
      <c r="J365" s="31">
        <f>IF(I365="","",IF(G365="Ausgabe",ROUND(I365*IFERROR(VLOOKUP(D365,Kategorien!$A$5:$E$46,4,FALSE),100)/100,2),I365))</f>
        <v/>
      </c>
      <c r="K365" s="32">
        <f>IF(A365="","",MONTH(A365))</f>
        <v/>
      </c>
      <c r="L365" s="31">
        <f>IF(OR(I365="",G365&lt;&gt;"Einnahme"),"",IF(IFERROR(VLOOKUP(D365,Kategorien!$A$5:$E$46,3,FALSE),"Nein")="Ja",I365,""))</f>
        <v/>
      </c>
    </row>
    <row r="366" ht="20" customHeight="1">
      <c r="A366" s="26" t="n"/>
      <c r="B366" s="27" t="n"/>
      <c r="C366" s="27" t="n"/>
      <c r="D366" s="27" t="n"/>
      <c r="E366" s="28" t="n"/>
      <c r="F366" s="29" t="n"/>
      <c r="G366" s="30">
        <f>IF(D366="","",IFERROR(VLOOKUP(D366,Kategorien!$A$5:$E$46,2,FALSE),""))</f>
        <v/>
      </c>
      <c r="H366" s="31">
        <f>IF(OR(E366="",G366=""),"",IF(Profil!$B$14="Ja",0,ROUND(E366*IF(F366="",IFERROR(VLOOKUP(D366,Kategorien!$A$5:$E$46,5,FALSE),0),F366)/(100+IF(F366="",IFERROR(VLOOKUP(D366,Kategorien!$A$5:$E$46,5,FALSE),0),F366)),2)))</f>
        <v/>
      </c>
      <c r="I366" s="31">
        <f>IF(H366="","",E366-H366)</f>
        <v/>
      </c>
      <c r="J366" s="31">
        <f>IF(I366="","",IF(G366="Ausgabe",ROUND(I366*IFERROR(VLOOKUP(D366,Kategorien!$A$5:$E$46,4,FALSE),100)/100,2),I366))</f>
        <v/>
      </c>
      <c r="K366" s="32">
        <f>IF(A366="","",MONTH(A366))</f>
        <v/>
      </c>
      <c r="L366" s="31">
        <f>IF(OR(I366="",G366&lt;&gt;"Einnahme"),"",IF(IFERROR(VLOOKUP(D366,Kategorien!$A$5:$E$46,3,FALSE),"Nein")="Ja",I366,""))</f>
        <v/>
      </c>
    </row>
    <row r="367" ht="20" customHeight="1">
      <c r="A367" s="33" t="n"/>
      <c r="B367" s="34" t="n"/>
      <c r="C367" s="34" t="n"/>
      <c r="D367" s="34" t="n"/>
      <c r="E367" s="35" t="n"/>
      <c r="F367" s="36" t="n"/>
      <c r="G367" s="30">
        <f>IF(D367="","",IFERROR(VLOOKUP(D367,Kategorien!$A$5:$E$46,2,FALSE),""))</f>
        <v/>
      </c>
      <c r="H367" s="31">
        <f>IF(OR(E367="",G367=""),"",IF(Profil!$B$14="Ja",0,ROUND(E367*IF(F367="",IFERROR(VLOOKUP(D367,Kategorien!$A$5:$E$46,5,FALSE),0),F367)/(100+IF(F367="",IFERROR(VLOOKUP(D367,Kategorien!$A$5:$E$46,5,FALSE),0),F367)),2)))</f>
        <v/>
      </c>
      <c r="I367" s="31">
        <f>IF(H367="","",E367-H367)</f>
        <v/>
      </c>
      <c r="J367" s="31">
        <f>IF(I367="","",IF(G367="Ausgabe",ROUND(I367*IFERROR(VLOOKUP(D367,Kategorien!$A$5:$E$46,4,FALSE),100)/100,2),I367))</f>
        <v/>
      </c>
      <c r="K367" s="32">
        <f>IF(A367="","",MONTH(A367))</f>
        <v/>
      </c>
      <c r="L367" s="31">
        <f>IF(OR(I367="",G367&lt;&gt;"Einnahme"),"",IF(IFERROR(VLOOKUP(D367,Kategorien!$A$5:$E$46,3,FALSE),"Nein")="Ja",I367,""))</f>
        <v/>
      </c>
    </row>
    <row r="368" ht="20" customHeight="1">
      <c r="A368" s="26" t="n"/>
      <c r="B368" s="27" t="n"/>
      <c r="C368" s="27" t="n"/>
      <c r="D368" s="27" t="n"/>
      <c r="E368" s="28" t="n"/>
      <c r="F368" s="29" t="n"/>
      <c r="G368" s="30">
        <f>IF(D368="","",IFERROR(VLOOKUP(D368,Kategorien!$A$5:$E$46,2,FALSE),""))</f>
        <v/>
      </c>
      <c r="H368" s="31">
        <f>IF(OR(E368="",G368=""),"",IF(Profil!$B$14="Ja",0,ROUND(E368*IF(F368="",IFERROR(VLOOKUP(D368,Kategorien!$A$5:$E$46,5,FALSE),0),F368)/(100+IF(F368="",IFERROR(VLOOKUP(D368,Kategorien!$A$5:$E$46,5,FALSE),0),F368)),2)))</f>
        <v/>
      </c>
      <c r="I368" s="31">
        <f>IF(H368="","",E368-H368)</f>
        <v/>
      </c>
      <c r="J368" s="31">
        <f>IF(I368="","",IF(G368="Ausgabe",ROUND(I368*IFERROR(VLOOKUP(D368,Kategorien!$A$5:$E$46,4,FALSE),100)/100,2),I368))</f>
        <v/>
      </c>
      <c r="K368" s="32">
        <f>IF(A368="","",MONTH(A368))</f>
        <v/>
      </c>
      <c r="L368" s="31">
        <f>IF(OR(I368="",G368&lt;&gt;"Einnahme"),"",IF(IFERROR(VLOOKUP(D368,Kategorien!$A$5:$E$46,3,FALSE),"Nein")="Ja",I368,""))</f>
        <v/>
      </c>
    </row>
    <row r="369" ht="20" customHeight="1">
      <c r="A369" s="33" t="n"/>
      <c r="B369" s="34" t="n"/>
      <c r="C369" s="34" t="n"/>
      <c r="D369" s="34" t="n"/>
      <c r="E369" s="35" t="n"/>
      <c r="F369" s="36" t="n"/>
      <c r="G369" s="30">
        <f>IF(D369="","",IFERROR(VLOOKUP(D369,Kategorien!$A$5:$E$46,2,FALSE),""))</f>
        <v/>
      </c>
      <c r="H369" s="31">
        <f>IF(OR(E369="",G369=""),"",IF(Profil!$B$14="Ja",0,ROUND(E369*IF(F369="",IFERROR(VLOOKUP(D369,Kategorien!$A$5:$E$46,5,FALSE),0),F369)/(100+IF(F369="",IFERROR(VLOOKUP(D369,Kategorien!$A$5:$E$46,5,FALSE),0),F369)),2)))</f>
        <v/>
      </c>
      <c r="I369" s="31">
        <f>IF(H369="","",E369-H369)</f>
        <v/>
      </c>
      <c r="J369" s="31">
        <f>IF(I369="","",IF(G369="Ausgabe",ROUND(I369*IFERROR(VLOOKUP(D369,Kategorien!$A$5:$E$46,4,FALSE),100)/100,2),I369))</f>
        <v/>
      </c>
      <c r="K369" s="32">
        <f>IF(A369="","",MONTH(A369))</f>
        <v/>
      </c>
      <c r="L369" s="31">
        <f>IF(OR(I369="",G369&lt;&gt;"Einnahme"),"",IF(IFERROR(VLOOKUP(D369,Kategorien!$A$5:$E$46,3,FALSE),"Nein")="Ja",I369,""))</f>
        <v/>
      </c>
    </row>
    <row r="370" ht="20" customHeight="1">
      <c r="A370" s="26" t="n"/>
      <c r="B370" s="27" t="n"/>
      <c r="C370" s="27" t="n"/>
      <c r="D370" s="27" t="n"/>
      <c r="E370" s="28" t="n"/>
      <c r="F370" s="29" t="n"/>
      <c r="G370" s="30">
        <f>IF(D370="","",IFERROR(VLOOKUP(D370,Kategorien!$A$5:$E$46,2,FALSE),""))</f>
        <v/>
      </c>
      <c r="H370" s="31">
        <f>IF(OR(E370="",G370=""),"",IF(Profil!$B$14="Ja",0,ROUND(E370*IF(F370="",IFERROR(VLOOKUP(D370,Kategorien!$A$5:$E$46,5,FALSE),0),F370)/(100+IF(F370="",IFERROR(VLOOKUP(D370,Kategorien!$A$5:$E$46,5,FALSE),0),F370)),2)))</f>
        <v/>
      </c>
      <c r="I370" s="31">
        <f>IF(H370="","",E370-H370)</f>
        <v/>
      </c>
      <c r="J370" s="31">
        <f>IF(I370="","",IF(G370="Ausgabe",ROUND(I370*IFERROR(VLOOKUP(D370,Kategorien!$A$5:$E$46,4,FALSE),100)/100,2),I370))</f>
        <v/>
      </c>
      <c r="K370" s="32">
        <f>IF(A370="","",MONTH(A370))</f>
        <v/>
      </c>
      <c r="L370" s="31">
        <f>IF(OR(I370="",G370&lt;&gt;"Einnahme"),"",IF(IFERROR(VLOOKUP(D370,Kategorien!$A$5:$E$46,3,FALSE),"Nein")="Ja",I370,""))</f>
        <v/>
      </c>
    </row>
    <row r="371" ht="20" customHeight="1">
      <c r="A371" s="33" t="n"/>
      <c r="B371" s="34" t="n"/>
      <c r="C371" s="34" t="n"/>
      <c r="D371" s="34" t="n"/>
      <c r="E371" s="35" t="n"/>
      <c r="F371" s="36" t="n"/>
      <c r="G371" s="30">
        <f>IF(D371="","",IFERROR(VLOOKUP(D371,Kategorien!$A$5:$E$46,2,FALSE),""))</f>
        <v/>
      </c>
      <c r="H371" s="31">
        <f>IF(OR(E371="",G371=""),"",IF(Profil!$B$14="Ja",0,ROUND(E371*IF(F371="",IFERROR(VLOOKUP(D371,Kategorien!$A$5:$E$46,5,FALSE),0),F371)/(100+IF(F371="",IFERROR(VLOOKUP(D371,Kategorien!$A$5:$E$46,5,FALSE),0),F371)),2)))</f>
        <v/>
      </c>
      <c r="I371" s="31">
        <f>IF(H371="","",E371-H371)</f>
        <v/>
      </c>
      <c r="J371" s="31">
        <f>IF(I371="","",IF(G371="Ausgabe",ROUND(I371*IFERROR(VLOOKUP(D371,Kategorien!$A$5:$E$46,4,FALSE),100)/100,2),I371))</f>
        <v/>
      </c>
      <c r="K371" s="32">
        <f>IF(A371="","",MONTH(A371))</f>
        <v/>
      </c>
      <c r="L371" s="31">
        <f>IF(OR(I371="",G371&lt;&gt;"Einnahme"),"",IF(IFERROR(VLOOKUP(D371,Kategorien!$A$5:$E$46,3,FALSE),"Nein")="Ja",I371,""))</f>
        <v/>
      </c>
    </row>
    <row r="372" ht="20" customHeight="1">
      <c r="A372" s="26" t="n"/>
      <c r="B372" s="27" t="n"/>
      <c r="C372" s="27" t="n"/>
      <c r="D372" s="27" t="n"/>
      <c r="E372" s="28" t="n"/>
      <c r="F372" s="29" t="n"/>
      <c r="G372" s="30">
        <f>IF(D372="","",IFERROR(VLOOKUP(D372,Kategorien!$A$5:$E$46,2,FALSE),""))</f>
        <v/>
      </c>
      <c r="H372" s="31">
        <f>IF(OR(E372="",G372=""),"",IF(Profil!$B$14="Ja",0,ROUND(E372*IF(F372="",IFERROR(VLOOKUP(D372,Kategorien!$A$5:$E$46,5,FALSE),0),F372)/(100+IF(F372="",IFERROR(VLOOKUP(D372,Kategorien!$A$5:$E$46,5,FALSE),0),F372)),2)))</f>
        <v/>
      </c>
      <c r="I372" s="31">
        <f>IF(H372="","",E372-H372)</f>
        <v/>
      </c>
      <c r="J372" s="31">
        <f>IF(I372="","",IF(G372="Ausgabe",ROUND(I372*IFERROR(VLOOKUP(D372,Kategorien!$A$5:$E$46,4,FALSE),100)/100,2),I372))</f>
        <v/>
      </c>
      <c r="K372" s="32">
        <f>IF(A372="","",MONTH(A372))</f>
        <v/>
      </c>
      <c r="L372" s="31">
        <f>IF(OR(I372="",G372&lt;&gt;"Einnahme"),"",IF(IFERROR(VLOOKUP(D372,Kategorien!$A$5:$E$46,3,FALSE),"Nein")="Ja",I372,""))</f>
        <v/>
      </c>
    </row>
    <row r="373" ht="20" customHeight="1">
      <c r="A373" s="33" t="n"/>
      <c r="B373" s="34" t="n"/>
      <c r="C373" s="34" t="n"/>
      <c r="D373" s="34" t="n"/>
      <c r="E373" s="35" t="n"/>
      <c r="F373" s="36" t="n"/>
      <c r="G373" s="30">
        <f>IF(D373="","",IFERROR(VLOOKUP(D373,Kategorien!$A$5:$E$46,2,FALSE),""))</f>
        <v/>
      </c>
      <c r="H373" s="31">
        <f>IF(OR(E373="",G373=""),"",IF(Profil!$B$14="Ja",0,ROUND(E373*IF(F373="",IFERROR(VLOOKUP(D373,Kategorien!$A$5:$E$46,5,FALSE),0),F373)/(100+IF(F373="",IFERROR(VLOOKUP(D373,Kategorien!$A$5:$E$46,5,FALSE),0),F373)),2)))</f>
        <v/>
      </c>
      <c r="I373" s="31">
        <f>IF(H373="","",E373-H373)</f>
        <v/>
      </c>
      <c r="J373" s="31">
        <f>IF(I373="","",IF(G373="Ausgabe",ROUND(I373*IFERROR(VLOOKUP(D373,Kategorien!$A$5:$E$46,4,FALSE),100)/100,2),I373))</f>
        <v/>
      </c>
      <c r="K373" s="32">
        <f>IF(A373="","",MONTH(A373))</f>
        <v/>
      </c>
      <c r="L373" s="31">
        <f>IF(OR(I373="",G373&lt;&gt;"Einnahme"),"",IF(IFERROR(VLOOKUP(D373,Kategorien!$A$5:$E$46,3,FALSE),"Nein")="Ja",I373,""))</f>
        <v/>
      </c>
    </row>
    <row r="374" ht="20" customHeight="1">
      <c r="A374" s="26" t="n"/>
      <c r="B374" s="27" t="n"/>
      <c r="C374" s="27" t="n"/>
      <c r="D374" s="27" t="n"/>
      <c r="E374" s="28" t="n"/>
      <c r="F374" s="29" t="n"/>
      <c r="G374" s="30">
        <f>IF(D374="","",IFERROR(VLOOKUP(D374,Kategorien!$A$5:$E$46,2,FALSE),""))</f>
        <v/>
      </c>
      <c r="H374" s="31">
        <f>IF(OR(E374="",G374=""),"",IF(Profil!$B$14="Ja",0,ROUND(E374*IF(F374="",IFERROR(VLOOKUP(D374,Kategorien!$A$5:$E$46,5,FALSE),0),F374)/(100+IF(F374="",IFERROR(VLOOKUP(D374,Kategorien!$A$5:$E$46,5,FALSE),0),F374)),2)))</f>
        <v/>
      </c>
      <c r="I374" s="31">
        <f>IF(H374="","",E374-H374)</f>
        <v/>
      </c>
      <c r="J374" s="31">
        <f>IF(I374="","",IF(G374="Ausgabe",ROUND(I374*IFERROR(VLOOKUP(D374,Kategorien!$A$5:$E$46,4,FALSE),100)/100,2),I374))</f>
        <v/>
      </c>
      <c r="K374" s="32">
        <f>IF(A374="","",MONTH(A374))</f>
        <v/>
      </c>
      <c r="L374" s="31">
        <f>IF(OR(I374="",G374&lt;&gt;"Einnahme"),"",IF(IFERROR(VLOOKUP(D374,Kategorien!$A$5:$E$46,3,FALSE),"Nein")="Ja",I374,""))</f>
        <v/>
      </c>
    </row>
    <row r="375" ht="20" customHeight="1">
      <c r="A375" s="33" t="n"/>
      <c r="B375" s="34" t="n"/>
      <c r="C375" s="34" t="n"/>
      <c r="D375" s="34" t="n"/>
      <c r="E375" s="35" t="n"/>
      <c r="F375" s="36" t="n"/>
      <c r="G375" s="30">
        <f>IF(D375="","",IFERROR(VLOOKUP(D375,Kategorien!$A$5:$E$46,2,FALSE),""))</f>
        <v/>
      </c>
      <c r="H375" s="31">
        <f>IF(OR(E375="",G375=""),"",IF(Profil!$B$14="Ja",0,ROUND(E375*IF(F375="",IFERROR(VLOOKUP(D375,Kategorien!$A$5:$E$46,5,FALSE),0),F375)/(100+IF(F375="",IFERROR(VLOOKUP(D375,Kategorien!$A$5:$E$46,5,FALSE),0),F375)),2)))</f>
        <v/>
      </c>
      <c r="I375" s="31">
        <f>IF(H375="","",E375-H375)</f>
        <v/>
      </c>
      <c r="J375" s="31">
        <f>IF(I375="","",IF(G375="Ausgabe",ROUND(I375*IFERROR(VLOOKUP(D375,Kategorien!$A$5:$E$46,4,FALSE),100)/100,2),I375))</f>
        <v/>
      </c>
      <c r="K375" s="32">
        <f>IF(A375="","",MONTH(A375))</f>
        <v/>
      </c>
      <c r="L375" s="31">
        <f>IF(OR(I375="",G375&lt;&gt;"Einnahme"),"",IF(IFERROR(VLOOKUP(D375,Kategorien!$A$5:$E$46,3,FALSE),"Nein")="Ja",I375,""))</f>
        <v/>
      </c>
    </row>
    <row r="376" ht="20" customHeight="1">
      <c r="A376" s="26" t="n"/>
      <c r="B376" s="27" t="n"/>
      <c r="C376" s="27" t="n"/>
      <c r="D376" s="27" t="n"/>
      <c r="E376" s="28" t="n"/>
      <c r="F376" s="29" t="n"/>
      <c r="G376" s="30">
        <f>IF(D376="","",IFERROR(VLOOKUP(D376,Kategorien!$A$5:$E$46,2,FALSE),""))</f>
        <v/>
      </c>
      <c r="H376" s="31">
        <f>IF(OR(E376="",G376=""),"",IF(Profil!$B$14="Ja",0,ROUND(E376*IF(F376="",IFERROR(VLOOKUP(D376,Kategorien!$A$5:$E$46,5,FALSE),0),F376)/(100+IF(F376="",IFERROR(VLOOKUP(D376,Kategorien!$A$5:$E$46,5,FALSE),0),F376)),2)))</f>
        <v/>
      </c>
      <c r="I376" s="31">
        <f>IF(H376="","",E376-H376)</f>
        <v/>
      </c>
      <c r="J376" s="31">
        <f>IF(I376="","",IF(G376="Ausgabe",ROUND(I376*IFERROR(VLOOKUP(D376,Kategorien!$A$5:$E$46,4,FALSE),100)/100,2),I376))</f>
        <v/>
      </c>
      <c r="K376" s="32">
        <f>IF(A376="","",MONTH(A376))</f>
        <v/>
      </c>
      <c r="L376" s="31">
        <f>IF(OR(I376="",G376&lt;&gt;"Einnahme"),"",IF(IFERROR(VLOOKUP(D376,Kategorien!$A$5:$E$46,3,FALSE),"Nein")="Ja",I376,""))</f>
        <v/>
      </c>
    </row>
    <row r="377" ht="20" customHeight="1">
      <c r="A377" s="33" t="n"/>
      <c r="B377" s="34" t="n"/>
      <c r="C377" s="34" t="n"/>
      <c r="D377" s="34" t="n"/>
      <c r="E377" s="35" t="n"/>
      <c r="F377" s="36" t="n"/>
      <c r="G377" s="30">
        <f>IF(D377="","",IFERROR(VLOOKUP(D377,Kategorien!$A$5:$E$46,2,FALSE),""))</f>
        <v/>
      </c>
      <c r="H377" s="31">
        <f>IF(OR(E377="",G377=""),"",IF(Profil!$B$14="Ja",0,ROUND(E377*IF(F377="",IFERROR(VLOOKUP(D377,Kategorien!$A$5:$E$46,5,FALSE),0),F377)/(100+IF(F377="",IFERROR(VLOOKUP(D377,Kategorien!$A$5:$E$46,5,FALSE),0),F377)),2)))</f>
        <v/>
      </c>
      <c r="I377" s="31">
        <f>IF(H377="","",E377-H377)</f>
        <v/>
      </c>
      <c r="J377" s="31">
        <f>IF(I377="","",IF(G377="Ausgabe",ROUND(I377*IFERROR(VLOOKUP(D377,Kategorien!$A$5:$E$46,4,FALSE),100)/100,2),I377))</f>
        <v/>
      </c>
      <c r="K377" s="32">
        <f>IF(A377="","",MONTH(A377))</f>
        <v/>
      </c>
      <c r="L377" s="31">
        <f>IF(OR(I377="",G377&lt;&gt;"Einnahme"),"",IF(IFERROR(VLOOKUP(D377,Kategorien!$A$5:$E$46,3,FALSE),"Nein")="Ja",I377,""))</f>
        <v/>
      </c>
    </row>
    <row r="378" ht="20" customHeight="1">
      <c r="A378" s="26" t="n"/>
      <c r="B378" s="27" t="n"/>
      <c r="C378" s="27" t="n"/>
      <c r="D378" s="27" t="n"/>
      <c r="E378" s="28" t="n"/>
      <c r="F378" s="29" t="n"/>
      <c r="G378" s="30">
        <f>IF(D378="","",IFERROR(VLOOKUP(D378,Kategorien!$A$5:$E$46,2,FALSE),""))</f>
        <v/>
      </c>
      <c r="H378" s="31">
        <f>IF(OR(E378="",G378=""),"",IF(Profil!$B$14="Ja",0,ROUND(E378*IF(F378="",IFERROR(VLOOKUP(D378,Kategorien!$A$5:$E$46,5,FALSE),0),F378)/(100+IF(F378="",IFERROR(VLOOKUP(D378,Kategorien!$A$5:$E$46,5,FALSE),0),F378)),2)))</f>
        <v/>
      </c>
      <c r="I378" s="31">
        <f>IF(H378="","",E378-H378)</f>
        <v/>
      </c>
      <c r="J378" s="31">
        <f>IF(I378="","",IF(G378="Ausgabe",ROUND(I378*IFERROR(VLOOKUP(D378,Kategorien!$A$5:$E$46,4,FALSE),100)/100,2),I378))</f>
        <v/>
      </c>
      <c r="K378" s="32">
        <f>IF(A378="","",MONTH(A378))</f>
        <v/>
      </c>
      <c r="L378" s="31">
        <f>IF(OR(I378="",G378&lt;&gt;"Einnahme"),"",IF(IFERROR(VLOOKUP(D378,Kategorien!$A$5:$E$46,3,FALSE),"Nein")="Ja",I378,""))</f>
        <v/>
      </c>
    </row>
    <row r="379" ht="20" customHeight="1">
      <c r="A379" s="33" t="n"/>
      <c r="B379" s="34" t="n"/>
      <c r="C379" s="34" t="n"/>
      <c r="D379" s="34" t="n"/>
      <c r="E379" s="35" t="n"/>
      <c r="F379" s="36" t="n"/>
      <c r="G379" s="30">
        <f>IF(D379="","",IFERROR(VLOOKUP(D379,Kategorien!$A$5:$E$46,2,FALSE),""))</f>
        <v/>
      </c>
      <c r="H379" s="31">
        <f>IF(OR(E379="",G379=""),"",IF(Profil!$B$14="Ja",0,ROUND(E379*IF(F379="",IFERROR(VLOOKUP(D379,Kategorien!$A$5:$E$46,5,FALSE),0),F379)/(100+IF(F379="",IFERROR(VLOOKUP(D379,Kategorien!$A$5:$E$46,5,FALSE),0),F379)),2)))</f>
        <v/>
      </c>
      <c r="I379" s="31">
        <f>IF(H379="","",E379-H379)</f>
        <v/>
      </c>
      <c r="J379" s="31">
        <f>IF(I379="","",IF(G379="Ausgabe",ROUND(I379*IFERROR(VLOOKUP(D379,Kategorien!$A$5:$E$46,4,FALSE),100)/100,2),I379))</f>
        <v/>
      </c>
      <c r="K379" s="32">
        <f>IF(A379="","",MONTH(A379))</f>
        <v/>
      </c>
      <c r="L379" s="31">
        <f>IF(OR(I379="",G379&lt;&gt;"Einnahme"),"",IF(IFERROR(VLOOKUP(D379,Kategorien!$A$5:$E$46,3,FALSE),"Nein")="Ja",I379,""))</f>
        <v/>
      </c>
    </row>
    <row r="380" ht="20" customHeight="1">
      <c r="A380" s="26" t="n"/>
      <c r="B380" s="27" t="n"/>
      <c r="C380" s="27" t="n"/>
      <c r="D380" s="27" t="n"/>
      <c r="E380" s="28" t="n"/>
      <c r="F380" s="29" t="n"/>
      <c r="G380" s="30">
        <f>IF(D380="","",IFERROR(VLOOKUP(D380,Kategorien!$A$5:$E$46,2,FALSE),""))</f>
        <v/>
      </c>
      <c r="H380" s="31">
        <f>IF(OR(E380="",G380=""),"",IF(Profil!$B$14="Ja",0,ROUND(E380*IF(F380="",IFERROR(VLOOKUP(D380,Kategorien!$A$5:$E$46,5,FALSE),0),F380)/(100+IF(F380="",IFERROR(VLOOKUP(D380,Kategorien!$A$5:$E$46,5,FALSE),0),F380)),2)))</f>
        <v/>
      </c>
      <c r="I380" s="31">
        <f>IF(H380="","",E380-H380)</f>
        <v/>
      </c>
      <c r="J380" s="31">
        <f>IF(I380="","",IF(G380="Ausgabe",ROUND(I380*IFERROR(VLOOKUP(D380,Kategorien!$A$5:$E$46,4,FALSE),100)/100,2),I380))</f>
        <v/>
      </c>
      <c r="K380" s="32">
        <f>IF(A380="","",MONTH(A380))</f>
        <v/>
      </c>
      <c r="L380" s="31">
        <f>IF(OR(I380="",G380&lt;&gt;"Einnahme"),"",IF(IFERROR(VLOOKUP(D380,Kategorien!$A$5:$E$46,3,FALSE),"Nein")="Ja",I380,""))</f>
        <v/>
      </c>
    </row>
    <row r="381" ht="20" customHeight="1">
      <c r="A381" s="33" t="n"/>
      <c r="B381" s="34" t="n"/>
      <c r="C381" s="34" t="n"/>
      <c r="D381" s="34" t="n"/>
      <c r="E381" s="35" t="n"/>
      <c r="F381" s="36" t="n"/>
      <c r="G381" s="30">
        <f>IF(D381="","",IFERROR(VLOOKUP(D381,Kategorien!$A$5:$E$46,2,FALSE),""))</f>
        <v/>
      </c>
      <c r="H381" s="31">
        <f>IF(OR(E381="",G381=""),"",IF(Profil!$B$14="Ja",0,ROUND(E381*IF(F381="",IFERROR(VLOOKUP(D381,Kategorien!$A$5:$E$46,5,FALSE),0),F381)/(100+IF(F381="",IFERROR(VLOOKUP(D381,Kategorien!$A$5:$E$46,5,FALSE),0),F381)),2)))</f>
        <v/>
      </c>
      <c r="I381" s="31">
        <f>IF(H381="","",E381-H381)</f>
        <v/>
      </c>
      <c r="J381" s="31">
        <f>IF(I381="","",IF(G381="Ausgabe",ROUND(I381*IFERROR(VLOOKUP(D381,Kategorien!$A$5:$E$46,4,FALSE),100)/100,2),I381))</f>
        <v/>
      </c>
      <c r="K381" s="32">
        <f>IF(A381="","",MONTH(A381))</f>
        <v/>
      </c>
      <c r="L381" s="31">
        <f>IF(OR(I381="",G381&lt;&gt;"Einnahme"),"",IF(IFERROR(VLOOKUP(D381,Kategorien!$A$5:$E$46,3,FALSE),"Nein")="Ja",I381,""))</f>
        <v/>
      </c>
    </row>
    <row r="382" ht="20" customHeight="1">
      <c r="A382" s="26" t="n"/>
      <c r="B382" s="27" t="n"/>
      <c r="C382" s="27" t="n"/>
      <c r="D382" s="27" t="n"/>
      <c r="E382" s="28" t="n"/>
      <c r="F382" s="29" t="n"/>
      <c r="G382" s="30">
        <f>IF(D382="","",IFERROR(VLOOKUP(D382,Kategorien!$A$5:$E$46,2,FALSE),""))</f>
        <v/>
      </c>
      <c r="H382" s="31">
        <f>IF(OR(E382="",G382=""),"",IF(Profil!$B$14="Ja",0,ROUND(E382*IF(F382="",IFERROR(VLOOKUP(D382,Kategorien!$A$5:$E$46,5,FALSE),0),F382)/(100+IF(F382="",IFERROR(VLOOKUP(D382,Kategorien!$A$5:$E$46,5,FALSE),0),F382)),2)))</f>
        <v/>
      </c>
      <c r="I382" s="31">
        <f>IF(H382="","",E382-H382)</f>
        <v/>
      </c>
      <c r="J382" s="31">
        <f>IF(I382="","",IF(G382="Ausgabe",ROUND(I382*IFERROR(VLOOKUP(D382,Kategorien!$A$5:$E$46,4,FALSE),100)/100,2),I382))</f>
        <v/>
      </c>
      <c r="K382" s="32">
        <f>IF(A382="","",MONTH(A382))</f>
        <v/>
      </c>
      <c r="L382" s="31">
        <f>IF(OR(I382="",G382&lt;&gt;"Einnahme"),"",IF(IFERROR(VLOOKUP(D382,Kategorien!$A$5:$E$46,3,FALSE),"Nein")="Ja",I382,""))</f>
        <v/>
      </c>
    </row>
    <row r="383" ht="20" customHeight="1">
      <c r="A383" s="33" t="n"/>
      <c r="B383" s="34" t="n"/>
      <c r="C383" s="34" t="n"/>
      <c r="D383" s="34" t="n"/>
      <c r="E383" s="35" t="n"/>
      <c r="F383" s="36" t="n"/>
      <c r="G383" s="30">
        <f>IF(D383="","",IFERROR(VLOOKUP(D383,Kategorien!$A$5:$E$46,2,FALSE),""))</f>
        <v/>
      </c>
      <c r="H383" s="31">
        <f>IF(OR(E383="",G383=""),"",IF(Profil!$B$14="Ja",0,ROUND(E383*IF(F383="",IFERROR(VLOOKUP(D383,Kategorien!$A$5:$E$46,5,FALSE),0),F383)/(100+IF(F383="",IFERROR(VLOOKUP(D383,Kategorien!$A$5:$E$46,5,FALSE),0),F383)),2)))</f>
        <v/>
      </c>
      <c r="I383" s="31">
        <f>IF(H383="","",E383-H383)</f>
        <v/>
      </c>
      <c r="J383" s="31">
        <f>IF(I383="","",IF(G383="Ausgabe",ROUND(I383*IFERROR(VLOOKUP(D383,Kategorien!$A$5:$E$46,4,FALSE),100)/100,2),I383))</f>
        <v/>
      </c>
      <c r="K383" s="32">
        <f>IF(A383="","",MONTH(A383))</f>
        <v/>
      </c>
      <c r="L383" s="31">
        <f>IF(OR(I383="",G383&lt;&gt;"Einnahme"),"",IF(IFERROR(VLOOKUP(D383,Kategorien!$A$5:$E$46,3,FALSE),"Nein")="Ja",I383,""))</f>
        <v/>
      </c>
    </row>
    <row r="384" ht="20" customHeight="1">
      <c r="A384" s="26" t="n"/>
      <c r="B384" s="27" t="n"/>
      <c r="C384" s="27" t="n"/>
      <c r="D384" s="27" t="n"/>
      <c r="E384" s="28" t="n"/>
      <c r="F384" s="29" t="n"/>
      <c r="G384" s="30">
        <f>IF(D384="","",IFERROR(VLOOKUP(D384,Kategorien!$A$5:$E$46,2,FALSE),""))</f>
        <v/>
      </c>
      <c r="H384" s="31">
        <f>IF(OR(E384="",G384=""),"",IF(Profil!$B$14="Ja",0,ROUND(E384*IF(F384="",IFERROR(VLOOKUP(D384,Kategorien!$A$5:$E$46,5,FALSE),0),F384)/(100+IF(F384="",IFERROR(VLOOKUP(D384,Kategorien!$A$5:$E$46,5,FALSE),0),F384)),2)))</f>
        <v/>
      </c>
      <c r="I384" s="31">
        <f>IF(H384="","",E384-H384)</f>
        <v/>
      </c>
      <c r="J384" s="31">
        <f>IF(I384="","",IF(G384="Ausgabe",ROUND(I384*IFERROR(VLOOKUP(D384,Kategorien!$A$5:$E$46,4,FALSE),100)/100,2),I384))</f>
        <v/>
      </c>
      <c r="K384" s="32">
        <f>IF(A384="","",MONTH(A384))</f>
        <v/>
      </c>
      <c r="L384" s="31">
        <f>IF(OR(I384="",G384&lt;&gt;"Einnahme"),"",IF(IFERROR(VLOOKUP(D384,Kategorien!$A$5:$E$46,3,FALSE),"Nein")="Ja",I384,""))</f>
        <v/>
      </c>
    </row>
    <row r="385" ht="20" customHeight="1">
      <c r="A385" s="33" t="n"/>
      <c r="B385" s="34" t="n"/>
      <c r="C385" s="34" t="n"/>
      <c r="D385" s="34" t="n"/>
      <c r="E385" s="35" t="n"/>
      <c r="F385" s="36" t="n"/>
      <c r="G385" s="30">
        <f>IF(D385="","",IFERROR(VLOOKUP(D385,Kategorien!$A$5:$E$46,2,FALSE),""))</f>
        <v/>
      </c>
      <c r="H385" s="31">
        <f>IF(OR(E385="",G385=""),"",IF(Profil!$B$14="Ja",0,ROUND(E385*IF(F385="",IFERROR(VLOOKUP(D385,Kategorien!$A$5:$E$46,5,FALSE),0),F385)/(100+IF(F385="",IFERROR(VLOOKUP(D385,Kategorien!$A$5:$E$46,5,FALSE),0),F385)),2)))</f>
        <v/>
      </c>
      <c r="I385" s="31">
        <f>IF(H385="","",E385-H385)</f>
        <v/>
      </c>
      <c r="J385" s="31">
        <f>IF(I385="","",IF(G385="Ausgabe",ROUND(I385*IFERROR(VLOOKUP(D385,Kategorien!$A$5:$E$46,4,FALSE),100)/100,2),I385))</f>
        <v/>
      </c>
      <c r="K385" s="32">
        <f>IF(A385="","",MONTH(A385))</f>
        <v/>
      </c>
      <c r="L385" s="31">
        <f>IF(OR(I385="",G385&lt;&gt;"Einnahme"),"",IF(IFERROR(VLOOKUP(D385,Kategorien!$A$5:$E$46,3,FALSE),"Nein")="Ja",I385,""))</f>
        <v/>
      </c>
    </row>
    <row r="386" ht="20" customHeight="1">
      <c r="A386" s="26" t="n"/>
      <c r="B386" s="27" t="n"/>
      <c r="C386" s="27" t="n"/>
      <c r="D386" s="27" t="n"/>
      <c r="E386" s="28" t="n"/>
      <c r="F386" s="29" t="n"/>
      <c r="G386" s="30">
        <f>IF(D386="","",IFERROR(VLOOKUP(D386,Kategorien!$A$5:$E$46,2,FALSE),""))</f>
        <v/>
      </c>
      <c r="H386" s="31">
        <f>IF(OR(E386="",G386=""),"",IF(Profil!$B$14="Ja",0,ROUND(E386*IF(F386="",IFERROR(VLOOKUP(D386,Kategorien!$A$5:$E$46,5,FALSE),0),F386)/(100+IF(F386="",IFERROR(VLOOKUP(D386,Kategorien!$A$5:$E$46,5,FALSE),0),F386)),2)))</f>
        <v/>
      </c>
      <c r="I386" s="31">
        <f>IF(H386="","",E386-H386)</f>
        <v/>
      </c>
      <c r="J386" s="31">
        <f>IF(I386="","",IF(G386="Ausgabe",ROUND(I386*IFERROR(VLOOKUP(D386,Kategorien!$A$5:$E$46,4,FALSE),100)/100,2),I386))</f>
        <v/>
      </c>
      <c r="K386" s="32">
        <f>IF(A386="","",MONTH(A386))</f>
        <v/>
      </c>
      <c r="L386" s="31">
        <f>IF(OR(I386="",G386&lt;&gt;"Einnahme"),"",IF(IFERROR(VLOOKUP(D386,Kategorien!$A$5:$E$46,3,FALSE),"Nein")="Ja",I386,""))</f>
        <v/>
      </c>
    </row>
    <row r="387" ht="20" customHeight="1">
      <c r="A387" s="33" t="n"/>
      <c r="B387" s="34" t="n"/>
      <c r="C387" s="34" t="n"/>
      <c r="D387" s="34" t="n"/>
      <c r="E387" s="35" t="n"/>
      <c r="F387" s="36" t="n"/>
      <c r="G387" s="30">
        <f>IF(D387="","",IFERROR(VLOOKUP(D387,Kategorien!$A$5:$E$46,2,FALSE),""))</f>
        <v/>
      </c>
      <c r="H387" s="31">
        <f>IF(OR(E387="",G387=""),"",IF(Profil!$B$14="Ja",0,ROUND(E387*IF(F387="",IFERROR(VLOOKUP(D387,Kategorien!$A$5:$E$46,5,FALSE),0),F387)/(100+IF(F387="",IFERROR(VLOOKUP(D387,Kategorien!$A$5:$E$46,5,FALSE),0),F387)),2)))</f>
        <v/>
      </c>
      <c r="I387" s="31">
        <f>IF(H387="","",E387-H387)</f>
        <v/>
      </c>
      <c r="J387" s="31">
        <f>IF(I387="","",IF(G387="Ausgabe",ROUND(I387*IFERROR(VLOOKUP(D387,Kategorien!$A$5:$E$46,4,FALSE),100)/100,2),I387))</f>
        <v/>
      </c>
      <c r="K387" s="32">
        <f>IF(A387="","",MONTH(A387))</f>
        <v/>
      </c>
      <c r="L387" s="31">
        <f>IF(OR(I387="",G387&lt;&gt;"Einnahme"),"",IF(IFERROR(VLOOKUP(D387,Kategorien!$A$5:$E$46,3,FALSE),"Nein")="Ja",I387,""))</f>
        <v/>
      </c>
    </row>
    <row r="388" ht="20" customHeight="1">
      <c r="A388" s="26" t="n"/>
      <c r="B388" s="27" t="n"/>
      <c r="C388" s="27" t="n"/>
      <c r="D388" s="27" t="n"/>
      <c r="E388" s="28" t="n"/>
      <c r="F388" s="29" t="n"/>
      <c r="G388" s="30">
        <f>IF(D388="","",IFERROR(VLOOKUP(D388,Kategorien!$A$5:$E$46,2,FALSE),""))</f>
        <v/>
      </c>
      <c r="H388" s="31">
        <f>IF(OR(E388="",G388=""),"",IF(Profil!$B$14="Ja",0,ROUND(E388*IF(F388="",IFERROR(VLOOKUP(D388,Kategorien!$A$5:$E$46,5,FALSE),0),F388)/(100+IF(F388="",IFERROR(VLOOKUP(D388,Kategorien!$A$5:$E$46,5,FALSE),0),F388)),2)))</f>
        <v/>
      </c>
      <c r="I388" s="31">
        <f>IF(H388="","",E388-H388)</f>
        <v/>
      </c>
      <c r="J388" s="31">
        <f>IF(I388="","",IF(G388="Ausgabe",ROUND(I388*IFERROR(VLOOKUP(D388,Kategorien!$A$5:$E$46,4,FALSE),100)/100,2),I388))</f>
        <v/>
      </c>
      <c r="K388" s="32">
        <f>IF(A388="","",MONTH(A388))</f>
        <v/>
      </c>
      <c r="L388" s="31">
        <f>IF(OR(I388="",G388&lt;&gt;"Einnahme"),"",IF(IFERROR(VLOOKUP(D388,Kategorien!$A$5:$E$46,3,FALSE),"Nein")="Ja",I388,""))</f>
        <v/>
      </c>
    </row>
    <row r="389" ht="20" customHeight="1">
      <c r="A389" s="33" t="n"/>
      <c r="B389" s="34" t="n"/>
      <c r="C389" s="34" t="n"/>
      <c r="D389" s="34" t="n"/>
      <c r="E389" s="35" t="n"/>
      <c r="F389" s="36" t="n"/>
      <c r="G389" s="30">
        <f>IF(D389="","",IFERROR(VLOOKUP(D389,Kategorien!$A$5:$E$46,2,FALSE),""))</f>
        <v/>
      </c>
      <c r="H389" s="31">
        <f>IF(OR(E389="",G389=""),"",IF(Profil!$B$14="Ja",0,ROUND(E389*IF(F389="",IFERROR(VLOOKUP(D389,Kategorien!$A$5:$E$46,5,FALSE),0),F389)/(100+IF(F389="",IFERROR(VLOOKUP(D389,Kategorien!$A$5:$E$46,5,FALSE),0),F389)),2)))</f>
        <v/>
      </c>
      <c r="I389" s="31">
        <f>IF(H389="","",E389-H389)</f>
        <v/>
      </c>
      <c r="J389" s="31">
        <f>IF(I389="","",IF(G389="Ausgabe",ROUND(I389*IFERROR(VLOOKUP(D389,Kategorien!$A$5:$E$46,4,FALSE),100)/100,2),I389))</f>
        <v/>
      </c>
      <c r="K389" s="32">
        <f>IF(A389="","",MONTH(A389))</f>
        <v/>
      </c>
      <c r="L389" s="31">
        <f>IF(OR(I389="",G389&lt;&gt;"Einnahme"),"",IF(IFERROR(VLOOKUP(D389,Kategorien!$A$5:$E$46,3,FALSE),"Nein")="Ja",I389,""))</f>
        <v/>
      </c>
    </row>
    <row r="390" ht="20" customHeight="1">
      <c r="A390" s="26" t="n"/>
      <c r="B390" s="27" t="n"/>
      <c r="C390" s="27" t="n"/>
      <c r="D390" s="27" t="n"/>
      <c r="E390" s="28" t="n"/>
      <c r="F390" s="29" t="n"/>
      <c r="G390" s="30">
        <f>IF(D390="","",IFERROR(VLOOKUP(D390,Kategorien!$A$5:$E$46,2,FALSE),""))</f>
        <v/>
      </c>
      <c r="H390" s="31">
        <f>IF(OR(E390="",G390=""),"",IF(Profil!$B$14="Ja",0,ROUND(E390*IF(F390="",IFERROR(VLOOKUP(D390,Kategorien!$A$5:$E$46,5,FALSE),0),F390)/(100+IF(F390="",IFERROR(VLOOKUP(D390,Kategorien!$A$5:$E$46,5,FALSE),0),F390)),2)))</f>
        <v/>
      </c>
      <c r="I390" s="31">
        <f>IF(H390="","",E390-H390)</f>
        <v/>
      </c>
      <c r="J390" s="31">
        <f>IF(I390="","",IF(G390="Ausgabe",ROUND(I390*IFERROR(VLOOKUP(D390,Kategorien!$A$5:$E$46,4,FALSE),100)/100,2),I390))</f>
        <v/>
      </c>
      <c r="K390" s="32">
        <f>IF(A390="","",MONTH(A390))</f>
        <v/>
      </c>
      <c r="L390" s="31">
        <f>IF(OR(I390="",G390&lt;&gt;"Einnahme"),"",IF(IFERROR(VLOOKUP(D390,Kategorien!$A$5:$E$46,3,FALSE),"Nein")="Ja",I390,""))</f>
        <v/>
      </c>
    </row>
    <row r="391" ht="20" customHeight="1">
      <c r="A391" s="33" t="n"/>
      <c r="B391" s="34" t="n"/>
      <c r="C391" s="34" t="n"/>
      <c r="D391" s="34" t="n"/>
      <c r="E391" s="35" t="n"/>
      <c r="F391" s="36" t="n"/>
      <c r="G391" s="30">
        <f>IF(D391="","",IFERROR(VLOOKUP(D391,Kategorien!$A$5:$E$46,2,FALSE),""))</f>
        <v/>
      </c>
      <c r="H391" s="31">
        <f>IF(OR(E391="",G391=""),"",IF(Profil!$B$14="Ja",0,ROUND(E391*IF(F391="",IFERROR(VLOOKUP(D391,Kategorien!$A$5:$E$46,5,FALSE),0),F391)/(100+IF(F391="",IFERROR(VLOOKUP(D391,Kategorien!$A$5:$E$46,5,FALSE),0),F391)),2)))</f>
        <v/>
      </c>
      <c r="I391" s="31">
        <f>IF(H391="","",E391-H391)</f>
        <v/>
      </c>
      <c r="J391" s="31">
        <f>IF(I391="","",IF(G391="Ausgabe",ROUND(I391*IFERROR(VLOOKUP(D391,Kategorien!$A$5:$E$46,4,FALSE),100)/100,2),I391))</f>
        <v/>
      </c>
      <c r="K391" s="32">
        <f>IF(A391="","",MONTH(A391))</f>
        <v/>
      </c>
      <c r="L391" s="31">
        <f>IF(OR(I391="",G391&lt;&gt;"Einnahme"),"",IF(IFERROR(VLOOKUP(D391,Kategorien!$A$5:$E$46,3,FALSE),"Nein")="Ja",I391,""))</f>
        <v/>
      </c>
    </row>
    <row r="392" ht="20" customHeight="1">
      <c r="A392" s="26" t="n"/>
      <c r="B392" s="27" t="n"/>
      <c r="C392" s="27" t="n"/>
      <c r="D392" s="27" t="n"/>
      <c r="E392" s="28" t="n"/>
      <c r="F392" s="29" t="n"/>
      <c r="G392" s="30">
        <f>IF(D392="","",IFERROR(VLOOKUP(D392,Kategorien!$A$5:$E$46,2,FALSE),""))</f>
        <v/>
      </c>
      <c r="H392" s="31">
        <f>IF(OR(E392="",G392=""),"",IF(Profil!$B$14="Ja",0,ROUND(E392*IF(F392="",IFERROR(VLOOKUP(D392,Kategorien!$A$5:$E$46,5,FALSE),0),F392)/(100+IF(F392="",IFERROR(VLOOKUP(D392,Kategorien!$A$5:$E$46,5,FALSE),0),F392)),2)))</f>
        <v/>
      </c>
      <c r="I392" s="31">
        <f>IF(H392="","",E392-H392)</f>
        <v/>
      </c>
      <c r="J392" s="31">
        <f>IF(I392="","",IF(G392="Ausgabe",ROUND(I392*IFERROR(VLOOKUP(D392,Kategorien!$A$5:$E$46,4,FALSE),100)/100,2),I392))</f>
        <v/>
      </c>
      <c r="K392" s="32">
        <f>IF(A392="","",MONTH(A392))</f>
        <v/>
      </c>
      <c r="L392" s="31">
        <f>IF(OR(I392="",G392&lt;&gt;"Einnahme"),"",IF(IFERROR(VLOOKUP(D392,Kategorien!$A$5:$E$46,3,FALSE),"Nein")="Ja",I392,""))</f>
        <v/>
      </c>
    </row>
    <row r="393" ht="20" customHeight="1">
      <c r="A393" s="33" t="n"/>
      <c r="B393" s="34" t="n"/>
      <c r="C393" s="34" t="n"/>
      <c r="D393" s="34" t="n"/>
      <c r="E393" s="35" t="n"/>
      <c r="F393" s="36" t="n"/>
      <c r="G393" s="30">
        <f>IF(D393="","",IFERROR(VLOOKUP(D393,Kategorien!$A$5:$E$46,2,FALSE),""))</f>
        <v/>
      </c>
      <c r="H393" s="31">
        <f>IF(OR(E393="",G393=""),"",IF(Profil!$B$14="Ja",0,ROUND(E393*IF(F393="",IFERROR(VLOOKUP(D393,Kategorien!$A$5:$E$46,5,FALSE),0),F393)/(100+IF(F393="",IFERROR(VLOOKUP(D393,Kategorien!$A$5:$E$46,5,FALSE),0),F393)),2)))</f>
        <v/>
      </c>
      <c r="I393" s="31">
        <f>IF(H393="","",E393-H393)</f>
        <v/>
      </c>
      <c r="J393" s="31">
        <f>IF(I393="","",IF(G393="Ausgabe",ROUND(I393*IFERROR(VLOOKUP(D393,Kategorien!$A$5:$E$46,4,FALSE),100)/100,2),I393))</f>
        <v/>
      </c>
      <c r="K393" s="32">
        <f>IF(A393="","",MONTH(A393))</f>
        <v/>
      </c>
      <c r="L393" s="31">
        <f>IF(OR(I393="",G393&lt;&gt;"Einnahme"),"",IF(IFERROR(VLOOKUP(D393,Kategorien!$A$5:$E$46,3,FALSE),"Nein")="Ja",I393,""))</f>
        <v/>
      </c>
    </row>
    <row r="394" ht="20" customHeight="1">
      <c r="A394" s="26" t="n"/>
      <c r="B394" s="27" t="n"/>
      <c r="C394" s="27" t="n"/>
      <c r="D394" s="27" t="n"/>
      <c r="E394" s="28" t="n"/>
      <c r="F394" s="29" t="n"/>
      <c r="G394" s="30">
        <f>IF(D394="","",IFERROR(VLOOKUP(D394,Kategorien!$A$5:$E$46,2,FALSE),""))</f>
        <v/>
      </c>
      <c r="H394" s="31">
        <f>IF(OR(E394="",G394=""),"",IF(Profil!$B$14="Ja",0,ROUND(E394*IF(F394="",IFERROR(VLOOKUP(D394,Kategorien!$A$5:$E$46,5,FALSE),0),F394)/(100+IF(F394="",IFERROR(VLOOKUP(D394,Kategorien!$A$5:$E$46,5,FALSE),0),F394)),2)))</f>
        <v/>
      </c>
      <c r="I394" s="31">
        <f>IF(H394="","",E394-H394)</f>
        <v/>
      </c>
      <c r="J394" s="31">
        <f>IF(I394="","",IF(G394="Ausgabe",ROUND(I394*IFERROR(VLOOKUP(D394,Kategorien!$A$5:$E$46,4,FALSE),100)/100,2),I394))</f>
        <v/>
      </c>
      <c r="K394" s="32">
        <f>IF(A394="","",MONTH(A394))</f>
        <v/>
      </c>
      <c r="L394" s="31">
        <f>IF(OR(I394="",G394&lt;&gt;"Einnahme"),"",IF(IFERROR(VLOOKUP(D394,Kategorien!$A$5:$E$46,3,FALSE),"Nein")="Ja",I394,""))</f>
        <v/>
      </c>
    </row>
    <row r="395" ht="20" customHeight="1">
      <c r="A395" s="33" t="n"/>
      <c r="B395" s="34" t="n"/>
      <c r="C395" s="34" t="n"/>
      <c r="D395" s="34" t="n"/>
      <c r="E395" s="35" t="n"/>
      <c r="F395" s="36" t="n"/>
      <c r="G395" s="30">
        <f>IF(D395="","",IFERROR(VLOOKUP(D395,Kategorien!$A$5:$E$46,2,FALSE),""))</f>
        <v/>
      </c>
      <c r="H395" s="31">
        <f>IF(OR(E395="",G395=""),"",IF(Profil!$B$14="Ja",0,ROUND(E395*IF(F395="",IFERROR(VLOOKUP(D395,Kategorien!$A$5:$E$46,5,FALSE),0),F395)/(100+IF(F395="",IFERROR(VLOOKUP(D395,Kategorien!$A$5:$E$46,5,FALSE),0),F395)),2)))</f>
        <v/>
      </c>
      <c r="I395" s="31">
        <f>IF(H395="","",E395-H395)</f>
        <v/>
      </c>
      <c r="J395" s="31">
        <f>IF(I395="","",IF(G395="Ausgabe",ROUND(I395*IFERROR(VLOOKUP(D395,Kategorien!$A$5:$E$46,4,FALSE),100)/100,2),I395))</f>
        <v/>
      </c>
      <c r="K395" s="32">
        <f>IF(A395="","",MONTH(A395))</f>
        <v/>
      </c>
      <c r="L395" s="31">
        <f>IF(OR(I395="",G395&lt;&gt;"Einnahme"),"",IF(IFERROR(VLOOKUP(D395,Kategorien!$A$5:$E$46,3,FALSE),"Nein")="Ja",I395,""))</f>
        <v/>
      </c>
    </row>
    <row r="396" ht="20" customHeight="1">
      <c r="A396" s="26" t="n"/>
      <c r="B396" s="27" t="n"/>
      <c r="C396" s="27" t="n"/>
      <c r="D396" s="27" t="n"/>
      <c r="E396" s="28" t="n"/>
      <c r="F396" s="29" t="n"/>
      <c r="G396" s="30">
        <f>IF(D396="","",IFERROR(VLOOKUP(D396,Kategorien!$A$5:$E$46,2,FALSE),""))</f>
        <v/>
      </c>
      <c r="H396" s="31">
        <f>IF(OR(E396="",G396=""),"",IF(Profil!$B$14="Ja",0,ROUND(E396*IF(F396="",IFERROR(VLOOKUP(D396,Kategorien!$A$5:$E$46,5,FALSE),0),F396)/(100+IF(F396="",IFERROR(VLOOKUP(D396,Kategorien!$A$5:$E$46,5,FALSE),0),F396)),2)))</f>
        <v/>
      </c>
      <c r="I396" s="31">
        <f>IF(H396="","",E396-H396)</f>
        <v/>
      </c>
      <c r="J396" s="31">
        <f>IF(I396="","",IF(G396="Ausgabe",ROUND(I396*IFERROR(VLOOKUP(D396,Kategorien!$A$5:$E$46,4,FALSE),100)/100,2),I396))</f>
        <v/>
      </c>
      <c r="K396" s="32">
        <f>IF(A396="","",MONTH(A396))</f>
        <v/>
      </c>
      <c r="L396" s="31">
        <f>IF(OR(I396="",G396&lt;&gt;"Einnahme"),"",IF(IFERROR(VLOOKUP(D396,Kategorien!$A$5:$E$46,3,FALSE),"Nein")="Ja",I396,""))</f>
        <v/>
      </c>
    </row>
    <row r="397" ht="20" customHeight="1">
      <c r="A397" s="33" t="n"/>
      <c r="B397" s="34" t="n"/>
      <c r="C397" s="34" t="n"/>
      <c r="D397" s="34" t="n"/>
      <c r="E397" s="35" t="n"/>
      <c r="F397" s="36" t="n"/>
      <c r="G397" s="30">
        <f>IF(D397="","",IFERROR(VLOOKUP(D397,Kategorien!$A$5:$E$46,2,FALSE),""))</f>
        <v/>
      </c>
      <c r="H397" s="31">
        <f>IF(OR(E397="",G397=""),"",IF(Profil!$B$14="Ja",0,ROUND(E397*IF(F397="",IFERROR(VLOOKUP(D397,Kategorien!$A$5:$E$46,5,FALSE),0),F397)/(100+IF(F397="",IFERROR(VLOOKUP(D397,Kategorien!$A$5:$E$46,5,FALSE),0),F397)),2)))</f>
        <v/>
      </c>
      <c r="I397" s="31">
        <f>IF(H397="","",E397-H397)</f>
        <v/>
      </c>
      <c r="J397" s="31">
        <f>IF(I397="","",IF(G397="Ausgabe",ROUND(I397*IFERROR(VLOOKUP(D397,Kategorien!$A$5:$E$46,4,FALSE),100)/100,2),I397))</f>
        <v/>
      </c>
      <c r="K397" s="32">
        <f>IF(A397="","",MONTH(A397))</f>
        <v/>
      </c>
      <c r="L397" s="31">
        <f>IF(OR(I397="",G397&lt;&gt;"Einnahme"),"",IF(IFERROR(VLOOKUP(D397,Kategorien!$A$5:$E$46,3,FALSE),"Nein")="Ja",I397,""))</f>
        <v/>
      </c>
    </row>
    <row r="398" ht="20" customHeight="1">
      <c r="A398" s="26" t="n"/>
      <c r="B398" s="27" t="n"/>
      <c r="C398" s="27" t="n"/>
      <c r="D398" s="27" t="n"/>
      <c r="E398" s="28" t="n"/>
      <c r="F398" s="29" t="n"/>
      <c r="G398" s="30">
        <f>IF(D398="","",IFERROR(VLOOKUP(D398,Kategorien!$A$5:$E$46,2,FALSE),""))</f>
        <v/>
      </c>
      <c r="H398" s="31">
        <f>IF(OR(E398="",G398=""),"",IF(Profil!$B$14="Ja",0,ROUND(E398*IF(F398="",IFERROR(VLOOKUP(D398,Kategorien!$A$5:$E$46,5,FALSE),0),F398)/(100+IF(F398="",IFERROR(VLOOKUP(D398,Kategorien!$A$5:$E$46,5,FALSE),0),F398)),2)))</f>
        <v/>
      </c>
      <c r="I398" s="31">
        <f>IF(H398="","",E398-H398)</f>
        <v/>
      </c>
      <c r="J398" s="31">
        <f>IF(I398="","",IF(G398="Ausgabe",ROUND(I398*IFERROR(VLOOKUP(D398,Kategorien!$A$5:$E$46,4,FALSE),100)/100,2),I398))</f>
        <v/>
      </c>
      <c r="K398" s="32">
        <f>IF(A398="","",MONTH(A398))</f>
        <v/>
      </c>
      <c r="L398" s="31">
        <f>IF(OR(I398="",G398&lt;&gt;"Einnahme"),"",IF(IFERROR(VLOOKUP(D398,Kategorien!$A$5:$E$46,3,FALSE),"Nein")="Ja",I398,""))</f>
        <v/>
      </c>
    </row>
    <row r="399" ht="20" customHeight="1">
      <c r="A399" s="33" t="n"/>
      <c r="B399" s="34" t="n"/>
      <c r="C399" s="34" t="n"/>
      <c r="D399" s="34" t="n"/>
      <c r="E399" s="35" t="n"/>
      <c r="F399" s="36" t="n"/>
      <c r="G399" s="30">
        <f>IF(D399="","",IFERROR(VLOOKUP(D399,Kategorien!$A$5:$E$46,2,FALSE),""))</f>
        <v/>
      </c>
      <c r="H399" s="31">
        <f>IF(OR(E399="",G399=""),"",IF(Profil!$B$14="Ja",0,ROUND(E399*IF(F399="",IFERROR(VLOOKUP(D399,Kategorien!$A$5:$E$46,5,FALSE),0),F399)/(100+IF(F399="",IFERROR(VLOOKUP(D399,Kategorien!$A$5:$E$46,5,FALSE),0),F399)),2)))</f>
        <v/>
      </c>
      <c r="I399" s="31">
        <f>IF(H399="","",E399-H399)</f>
        <v/>
      </c>
      <c r="J399" s="31">
        <f>IF(I399="","",IF(G399="Ausgabe",ROUND(I399*IFERROR(VLOOKUP(D399,Kategorien!$A$5:$E$46,4,FALSE),100)/100,2),I399))</f>
        <v/>
      </c>
      <c r="K399" s="32">
        <f>IF(A399="","",MONTH(A399))</f>
        <v/>
      </c>
      <c r="L399" s="31">
        <f>IF(OR(I399="",G399&lt;&gt;"Einnahme"),"",IF(IFERROR(VLOOKUP(D399,Kategorien!$A$5:$E$46,3,FALSE),"Nein")="Ja",I399,""))</f>
        <v/>
      </c>
    </row>
    <row r="400" ht="20" customHeight="1">
      <c r="A400" s="26" t="n"/>
      <c r="B400" s="27" t="n"/>
      <c r="C400" s="27" t="n"/>
      <c r="D400" s="27" t="n"/>
      <c r="E400" s="28" t="n"/>
      <c r="F400" s="29" t="n"/>
      <c r="G400" s="30">
        <f>IF(D400="","",IFERROR(VLOOKUP(D400,Kategorien!$A$5:$E$46,2,FALSE),""))</f>
        <v/>
      </c>
      <c r="H400" s="31">
        <f>IF(OR(E400="",G400=""),"",IF(Profil!$B$14="Ja",0,ROUND(E400*IF(F400="",IFERROR(VLOOKUP(D400,Kategorien!$A$5:$E$46,5,FALSE),0),F400)/(100+IF(F400="",IFERROR(VLOOKUP(D400,Kategorien!$A$5:$E$46,5,FALSE),0),F400)),2)))</f>
        <v/>
      </c>
      <c r="I400" s="31">
        <f>IF(H400="","",E400-H400)</f>
        <v/>
      </c>
      <c r="J400" s="31">
        <f>IF(I400="","",IF(G400="Ausgabe",ROUND(I400*IFERROR(VLOOKUP(D400,Kategorien!$A$5:$E$46,4,FALSE),100)/100,2),I400))</f>
        <v/>
      </c>
      <c r="K400" s="32">
        <f>IF(A400="","",MONTH(A400))</f>
        <v/>
      </c>
      <c r="L400" s="31">
        <f>IF(OR(I400="",G400&lt;&gt;"Einnahme"),"",IF(IFERROR(VLOOKUP(D400,Kategorien!$A$5:$E$46,3,FALSE),"Nein")="Ja",I400,""))</f>
        <v/>
      </c>
    </row>
    <row r="401" ht="20" customHeight="1">
      <c r="A401" s="33" t="n"/>
      <c r="B401" s="34" t="n"/>
      <c r="C401" s="34" t="n"/>
      <c r="D401" s="34" t="n"/>
      <c r="E401" s="35" t="n"/>
      <c r="F401" s="36" t="n"/>
      <c r="G401" s="30">
        <f>IF(D401="","",IFERROR(VLOOKUP(D401,Kategorien!$A$5:$E$46,2,FALSE),""))</f>
        <v/>
      </c>
      <c r="H401" s="31">
        <f>IF(OR(E401="",G401=""),"",IF(Profil!$B$14="Ja",0,ROUND(E401*IF(F401="",IFERROR(VLOOKUP(D401,Kategorien!$A$5:$E$46,5,FALSE),0),F401)/(100+IF(F401="",IFERROR(VLOOKUP(D401,Kategorien!$A$5:$E$46,5,FALSE),0),F401)),2)))</f>
        <v/>
      </c>
      <c r="I401" s="31">
        <f>IF(H401="","",E401-H401)</f>
        <v/>
      </c>
      <c r="J401" s="31">
        <f>IF(I401="","",IF(G401="Ausgabe",ROUND(I401*IFERROR(VLOOKUP(D401,Kategorien!$A$5:$E$46,4,FALSE),100)/100,2),I401))</f>
        <v/>
      </c>
      <c r="K401" s="32">
        <f>IF(A401="","",MONTH(A401))</f>
        <v/>
      </c>
      <c r="L401" s="31">
        <f>IF(OR(I401="",G401&lt;&gt;"Einnahme"),"",IF(IFERROR(VLOOKUP(D401,Kategorien!$A$5:$E$46,3,FALSE),"Nein")="Ja",I401,""))</f>
        <v/>
      </c>
    </row>
    <row r="402" ht="20" customHeight="1">
      <c r="A402" s="26" t="n"/>
      <c r="B402" s="27" t="n"/>
      <c r="C402" s="27" t="n"/>
      <c r="D402" s="27" t="n"/>
      <c r="E402" s="28" t="n"/>
      <c r="F402" s="29" t="n"/>
      <c r="G402" s="30">
        <f>IF(D402="","",IFERROR(VLOOKUP(D402,Kategorien!$A$5:$E$46,2,FALSE),""))</f>
        <v/>
      </c>
      <c r="H402" s="31">
        <f>IF(OR(E402="",G402=""),"",IF(Profil!$B$14="Ja",0,ROUND(E402*IF(F402="",IFERROR(VLOOKUP(D402,Kategorien!$A$5:$E$46,5,FALSE),0),F402)/(100+IF(F402="",IFERROR(VLOOKUP(D402,Kategorien!$A$5:$E$46,5,FALSE),0),F402)),2)))</f>
        <v/>
      </c>
      <c r="I402" s="31">
        <f>IF(H402="","",E402-H402)</f>
        <v/>
      </c>
      <c r="J402" s="31">
        <f>IF(I402="","",IF(G402="Ausgabe",ROUND(I402*IFERROR(VLOOKUP(D402,Kategorien!$A$5:$E$46,4,FALSE),100)/100,2),I402))</f>
        <v/>
      </c>
      <c r="K402" s="32">
        <f>IF(A402="","",MONTH(A402))</f>
        <v/>
      </c>
      <c r="L402" s="31">
        <f>IF(OR(I402="",G402&lt;&gt;"Einnahme"),"",IF(IFERROR(VLOOKUP(D402,Kategorien!$A$5:$E$46,3,FALSE),"Nein")="Ja",I402,""))</f>
        <v/>
      </c>
    </row>
    <row r="403" ht="20" customHeight="1">
      <c r="A403" s="33" t="n"/>
      <c r="B403" s="34" t="n"/>
      <c r="C403" s="34" t="n"/>
      <c r="D403" s="34" t="n"/>
      <c r="E403" s="35" t="n"/>
      <c r="F403" s="36" t="n"/>
      <c r="G403" s="30">
        <f>IF(D403="","",IFERROR(VLOOKUP(D403,Kategorien!$A$5:$E$46,2,FALSE),""))</f>
        <v/>
      </c>
      <c r="H403" s="31">
        <f>IF(OR(E403="",G403=""),"",IF(Profil!$B$14="Ja",0,ROUND(E403*IF(F403="",IFERROR(VLOOKUP(D403,Kategorien!$A$5:$E$46,5,FALSE),0),F403)/(100+IF(F403="",IFERROR(VLOOKUP(D403,Kategorien!$A$5:$E$46,5,FALSE),0),F403)),2)))</f>
        <v/>
      </c>
      <c r="I403" s="31">
        <f>IF(H403="","",E403-H403)</f>
        <v/>
      </c>
      <c r="J403" s="31">
        <f>IF(I403="","",IF(G403="Ausgabe",ROUND(I403*IFERROR(VLOOKUP(D403,Kategorien!$A$5:$E$46,4,FALSE),100)/100,2),I403))</f>
        <v/>
      </c>
      <c r="K403" s="32">
        <f>IF(A403="","",MONTH(A403))</f>
        <v/>
      </c>
      <c r="L403" s="31">
        <f>IF(OR(I403="",G403&lt;&gt;"Einnahme"),"",IF(IFERROR(VLOOKUP(D403,Kategorien!$A$5:$E$46,3,FALSE),"Nein")="Ja",I403,""))</f>
        <v/>
      </c>
    </row>
    <row r="404" ht="20" customHeight="1">
      <c r="A404" s="26" t="n"/>
      <c r="B404" s="27" t="n"/>
      <c r="C404" s="27" t="n"/>
      <c r="D404" s="27" t="n"/>
      <c r="E404" s="28" t="n"/>
      <c r="F404" s="29" t="n"/>
      <c r="G404" s="30">
        <f>IF(D404="","",IFERROR(VLOOKUP(D404,Kategorien!$A$5:$E$46,2,FALSE),""))</f>
        <v/>
      </c>
      <c r="H404" s="31">
        <f>IF(OR(E404="",G404=""),"",IF(Profil!$B$14="Ja",0,ROUND(E404*IF(F404="",IFERROR(VLOOKUP(D404,Kategorien!$A$5:$E$46,5,FALSE),0),F404)/(100+IF(F404="",IFERROR(VLOOKUP(D404,Kategorien!$A$5:$E$46,5,FALSE),0),F404)),2)))</f>
        <v/>
      </c>
      <c r="I404" s="31">
        <f>IF(H404="","",E404-H404)</f>
        <v/>
      </c>
      <c r="J404" s="31">
        <f>IF(I404="","",IF(G404="Ausgabe",ROUND(I404*IFERROR(VLOOKUP(D404,Kategorien!$A$5:$E$46,4,FALSE),100)/100,2),I404))</f>
        <v/>
      </c>
      <c r="K404" s="32">
        <f>IF(A404="","",MONTH(A404))</f>
        <v/>
      </c>
      <c r="L404" s="31">
        <f>IF(OR(I404="",G404&lt;&gt;"Einnahme"),"",IF(IFERROR(VLOOKUP(D404,Kategorien!$A$5:$E$46,3,FALSE),"Nein")="Ja",I404,""))</f>
        <v/>
      </c>
    </row>
    <row r="405" ht="20" customHeight="1">
      <c r="A405" s="33" t="n"/>
      <c r="B405" s="34" t="n"/>
      <c r="C405" s="34" t="n"/>
      <c r="D405" s="34" t="n"/>
      <c r="E405" s="35" t="n"/>
      <c r="F405" s="36" t="n"/>
      <c r="G405" s="30">
        <f>IF(D405="","",IFERROR(VLOOKUP(D405,Kategorien!$A$5:$E$46,2,FALSE),""))</f>
        <v/>
      </c>
      <c r="H405" s="31">
        <f>IF(OR(E405="",G405=""),"",IF(Profil!$B$14="Ja",0,ROUND(E405*IF(F405="",IFERROR(VLOOKUP(D405,Kategorien!$A$5:$E$46,5,FALSE),0),F405)/(100+IF(F405="",IFERROR(VLOOKUP(D405,Kategorien!$A$5:$E$46,5,FALSE),0),F405)),2)))</f>
        <v/>
      </c>
      <c r="I405" s="31">
        <f>IF(H405="","",E405-H405)</f>
        <v/>
      </c>
      <c r="J405" s="31">
        <f>IF(I405="","",IF(G405="Ausgabe",ROUND(I405*IFERROR(VLOOKUP(D405,Kategorien!$A$5:$E$46,4,FALSE),100)/100,2),I405))</f>
        <v/>
      </c>
      <c r="K405" s="32">
        <f>IF(A405="","",MONTH(A405))</f>
        <v/>
      </c>
      <c r="L405" s="31">
        <f>IF(OR(I405="",G405&lt;&gt;"Einnahme"),"",IF(IFERROR(VLOOKUP(D405,Kategorien!$A$5:$E$46,3,FALSE),"Nein")="Ja",I405,""))</f>
        <v/>
      </c>
    </row>
    <row r="406" ht="20" customHeight="1">
      <c r="A406" s="26" t="n"/>
      <c r="B406" s="27" t="n"/>
      <c r="C406" s="27" t="n"/>
      <c r="D406" s="27" t="n"/>
      <c r="E406" s="28" t="n"/>
      <c r="F406" s="29" t="n"/>
      <c r="G406" s="30">
        <f>IF(D406="","",IFERROR(VLOOKUP(D406,Kategorien!$A$5:$E$46,2,FALSE),""))</f>
        <v/>
      </c>
      <c r="H406" s="31">
        <f>IF(OR(E406="",G406=""),"",IF(Profil!$B$14="Ja",0,ROUND(E406*IF(F406="",IFERROR(VLOOKUP(D406,Kategorien!$A$5:$E$46,5,FALSE),0),F406)/(100+IF(F406="",IFERROR(VLOOKUP(D406,Kategorien!$A$5:$E$46,5,FALSE),0),F406)),2)))</f>
        <v/>
      </c>
      <c r="I406" s="31">
        <f>IF(H406="","",E406-H406)</f>
        <v/>
      </c>
      <c r="J406" s="31">
        <f>IF(I406="","",IF(G406="Ausgabe",ROUND(I406*IFERROR(VLOOKUP(D406,Kategorien!$A$5:$E$46,4,FALSE),100)/100,2),I406))</f>
        <v/>
      </c>
      <c r="K406" s="32">
        <f>IF(A406="","",MONTH(A406))</f>
        <v/>
      </c>
      <c r="L406" s="31">
        <f>IF(OR(I406="",G406&lt;&gt;"Einnahme"),"",IF(IFERROR(VLOOKUP(D406,Kategorien!$A$5:$E$46,3,FALSE),"Nein")="Ja",I406,""))</f>
        <v/>
      </c>
    </row>
    <row r="407" ht="20" customHeight="1">
      <c r="A407" s="33" t="n"/>
      <c r="B407" s="34" t="n"/>
      <c r="C407" s="34" t="n"/>
      <c r="D407" s="34" t="n"/>
      <c r="E407" s="35" t="n"/>
      <c r="F407" s="36" t="n"/>
      <c r="G407" s="30">
        <f>IF(D407="","",IFERROR(VLOOKUP(D407,Kategorien!$A$5:$E$46,2,FALSE),""))</f>
        <v/>
      </c>
      <c r="H407" s="31">
        <f>IF(OR(E407="",G407=""),"",IF(Profil!$B$14="Ja",0,ROUND(E407*IF(F407="",IFERROR(VLOOKUP(D407,Kategorien!$A$5:$E$46,5,FALSE),0),F407)/(100+IF(F407="",IFERROR(VLOOKUP(D407,Kategorien!$A$5:$E$46,5,FALSE),0),F407)),2)))</f>
        <v/>
      </c>
      <c r="I407" s="31">
        <f>IF(H407="","",E407-H407)</f>
        <v/>
      </c>
      <c r="J407" s="31">
        <f>IF(I407="","",IF(G407="Ausgabe",ROUND(I407*IFERROR(VLOOKUP(D407,Kategorien!$A$5:$E$46,4,FALSE),100)/100,2),I407))</f>
        <v/>
      </c>
      <c r="K407" s="32">
        <f>IF(A407="","",MONTH(A407))</f>
        <v/>
      </c>
      <c r="L407" s="31">
        <f>IF(OR(I407="",G407&lt;&gt;"Einnahme"),"",IF(IFERROR(VLOOKUP(D407,Kategorien!$A$5:$E$46,3,FALSE),"Nein")="Ja",I407,""))</f>
        <v/>
      </c>
    </row>
    <row r="408" ht="20" customHeight="1">
      <c r="A408" s="26" t="n"/>
      <c r="B408" s="27" t="n"/>
      <c r="C408" s="27" t="n"/>
      <c r="D408" s="27" t="n"/>
      <c r="E408" s="28" t="n"/>
      <c r="F408" s="29" t="n"/>
      <c r="G408" s="30">
        <f>IF(D408="","",IFERROR(VLOOKUP(D408,Kategorien!$A$5:$E$46,2,FALSE),""))</f>
        <v/>
      </c>
      <c r="H408" s="31">
        <f>IF(OR(E408="",G408=""),"",IF(Profil!$B$14="Ja",0,ROUND(E408*IF(F408="",IFERROR(VLOOKUP(D408,Kategorien!$A$5:$E$46,5,FALSE),0),F408)/(100+IF(F408="",IFERROR(VLOOKUP(D408,Kategorien!$A$5:$E$46,5,FALSE),0),F408)),2)))</f>
        <v/>
      </c>
      <c r="I408" s="31">
        <f>IF(H408="","",E408-H408)</f>
        <v/>
      </c>
      <c r="J408" s="31">
        <f>IF(I408="","",IF(G408="Ausgabe",ROUND(I408*IFERROR(VLOOKUP(D408,Kategorien!$A$5:$E$46,4,FALSE),100)/100,2),I408))</f>
        <v/>
      </c>
      <c r="K408" s="32">
        <f>IF(A408="","",MONTH(A408))</f>
        <v/>
      </c>
      <c r="L408" s="31">
        <f>IF(OR(I408="",G408&lt;&gt;"Einnahme"),"",IF(IFERROR(VLOOKUP(D408,Kategorien!$A$5:$E$46,3,FALSE),"Nein")="Ja",I408,""))</f>
        <v/>
      </c>
    </row>
    <row r="409" ht="20" customHeight="1">
      <c r="A409" s="33" t="n"/>
      <c r="B409" s="34" t="n"/>
      <c r="C409" s="34" t="n"/>
      <c r="D409" s="34" t="n"/>
      <c r="E409" s="35" t="n"/>
      <c r="F409" s="36" t="n"/>
      <c r="G409" s="30">
        <f>IF(D409="","",IFERROR(VLOOKUP(D409,Kategorien!$A$5:$E$46,2,FALSE),""))</f>
        <v/>
      </c>
      <c r="H409" s="31">
        <f>IF(OR(E409="",G409=""),"",IF(Profil!$B$14="Ja",0,ROUND(E409*IF(F409="",IFERROR(VLOOKUP(D409,Kategorien!$A$5:$E$46,5,FALSE),0),F409)/(100+IF(F409="",IFERROR(VLOOKUP(D409,Kategorien!$A$5:$E$46,5,FALSE),0),F409)),2)))</f>
        <v/>
      </c>
      <c r="I409" s="31">
        <f>IF(H409="","",E409-H409)</f>
        <v/>
      </c>
      <c r="J409" s="31">
        <f>IF(I409="","",IF(G409="Ausgabe",ROUND(I409*IFERROR(VLOOKUP(D409,Kategorien!$A$5:$E$46,4,FALSE),100)/100,2),I409))</f>
        <v/>
      </c>
      <c r="K409" s="32">
        <f>IF(A409="","",MONTH(A409))</f>
        <v/>
      </c>
      <c r="L409" s="31">
        <f>IF(OR(I409="",G409&lt;&gt;"Einnahme"),"",IF(IFERROR(VLOOKUP(D409,Kategorien!$A$5:$E$46,3,FALSE),"Nein")="Ja",I409,""))</f>
        <v/>
      </c>
    </row>
    <row r="410" ht="20" customHeight="1">
      <c r="A410" s="26" t="n"/>
      <c r="B410" s="27" t="n"/>
      <c r="C410" s="27" t="n"/>
      <c r="D410" s="27" t="n"/>
      <c r="E410" s="28" t="n"/>
      <c r="F410" s="29" t="n"/>
      <c r="G410" s="30">
        <f>IF(D410="","",IFERROR(VLOOKUP(D410,Kategorien!$A$5:$E$46,2,FALSE),""))</f>
        <v/>
      </c>
      <c r="H410" s="31">
        <f>IF(OR(E410="",G410=""),"",IF(Profil!$B$14="Ja",0,ROUND(E410*IF(F410="",IFERROR(VLOOKUP(D410,Kategorien!$A$5:$E$46,5,FALSE),0),F410)/(100+IF(F410="",IFERROR(VLOOKUP(D410,Kategorien!$A$5:$E$46,5,FALSE),0),F410)),2)))</f>
        <v/>
      </c>
      <c r="I410" s="31">
        <f>IF(H410="","",E410-H410)</f>
        <v/>
      </c>
      <c r="J410" s="31">
        <f>IF(I410="","",IF(G410="Ausgabe",ROUND(I410*IFERROR(VLOOKUP(D410,Kategorien!$A$5:$E$46,4,FALSE),100)/100,2),I410))</f>
        <v/>
      </c>
      <c r="K410" s="32">
        <f>IF(A410="","",MONTH(A410))</f>
        <v/>
      </c>
      <c r="L410" s="31">
        <f>IF(OR(I410="",G410&lt;&gt;"Einnahme"),"",IF(IFERROR(VLOOKUP(D410,Kategorien!$A$5:$E$46,3,FALSE),"Nein")="Ja",I410,""))</f>
        <v/>
      </c>
    </row>
    <row r="411" ht="20" customHeight="1">
      <c r="A411" s="33" t="n"/>
      <c r="B411" s="34" t="n"/>
      <c r="C411" s="34" t="n"/>
      <c r="D411" s="34" t="n"/>
      <c r="E411" s="35" t="n"/>
      <c r="F411" s="36" t="n"/>
      <c r="G411" s="30">
        <f>IF(D411="","",IFERROR(VLOOKUP(D411,Kategorien!$A$5:$E$46,2,FALSE),""))</f>
        <v/>
      </c>
      <c r="H411" s="31">
        <f>IF(OR(E411="",G411=""),"",IF(Profil!$B$14="Ja",0,ROUND(E411*IF(F411="",IFERROR(VLOOKUP(D411,Kategorien!$A$5:$E$46,5,FALSE),0),F411)/(100+IF(F411="",IFERROR(VLOOKUP(D411,Kategorien!$A$5:$E$46,5,FALSE),0),F411)),2)))</f>
        <v/>
      </c>
      <c r="I411" s="31">
        <f>IF(H411="","",E411-H411)</f>
        <v/>
      </c>
      <c r="J411" s="31">
        <f>IF(I411="","",IF(G411="Ausgabe",ROUND(I411*IFERROR(VLOOKUP(D411,Kategorien!$A$5:$E$46,4,FALSE),100)/100,2),I411))</f>
        <v/>
      </c>
      <c r="K411" s="32">
        <f>IF(A411="","",MONTH(A411))</f>
        <v/>
      </c>
      <c r="L411" s="31">
        <f>IF(OR(I411="",G411&lt;&gt;"Einnahme"),"",IF(IFERROR(VLOOKUP(D411,Kategorien!$A$5:$E$46,3,FALSE),"Nein")="Ja",I411,""))</f>
        <v/>
      </c>
    </row>
    <row r="412" ht="20" customHeight="1">
      <c r="A412" s="26" t="n"/>
      <c r="B412" s="27" t="n"/>
      <c r="C412" s="27" t="n"/>
      <c r="D412" s="27" t="n"/>
      <c r="E412" s="28" t="n"/>
      <c r="F412" s="29" t="n"/>
      <c r="G412" s="30">
        <f>IF(D412="","",IFERROR(VLOOKUP(D412,Kategorien!$A$5:$E$46,2,FALSE),""))</f>
        <v/>
      </c>
      <c r="H412" s="31">
        <f>IF(OR(E412="",G412=""),"",IF(Profil!$B$14="Ja",0,ROUND(E412*IF(F412="",IFERROR(VLOOKUP(D412,Kategorien!$A$5:$E$46,5,FALSE),0),F412)/(100+IF(F412="",IFERROR(VLOOKUP(D412,Kategorien!$A$5:$E$46,5,FALSE),0),F412)),2)))</f>
        <v/>
      </c>
      <c r="I412" s="31">
        <f>IF(H412="","",E412-H412)</f>
        <v/>
      </c>
      <c r="J412" s="31">
        <f>IF(I412="","",IF(G412="Ausgabe",ROUND(I412*IFERROR(VLOOKUP(D412,Kategorien!$A$5:$E$46,4,FALSE),100)/100,2),I412))</f>
        <v/>
      </c>
      <c r="K412" s="32">
        <f>IF(A412="","",MONTH(A412))</f>
        <v/>
      </c>
      <c r="L412" s="31">
        <f>IF(OR(I412="",G412&lt;&gt;"Einnahme"),"",IF(IFERROR(VLOOKUP(D412,Kategorien!$A$5:$E$46,3,FALSE),"Nein")="Ja",I412,""))</f>
        <v/>
      </c>
    </row>
    <row r="413" ht="20" customHeight="1">
      <c r="A413" s="33" t="n"/>
      <c r="B413" s="34" t="n"/>
      <c r="C413" s="34" t="n"/>
      <c r="D413" s="34" t="n"/>
      <c r="E413" s="35" t="n"/>
      <c r="F413" s="36" t="n"/>
      <c r="G413" s="30">
        <f>IF(D413="","",IFERROR(VLOOKUP(D413,Kategorien!$A$5:$E$46,2,FALSE),""))</f>
        <v/>
      </c>
      <c r="H413" s="31">
        <f>IF(OR(E413="",G413=""),"",IF(Profil!$B$14="Ja",0,ROUND(E413*IF(F413="",IFERROR(VLOOKUP(D413,Kategorien!$A$5:$E$46,5,FALSE),0),F413)/(100+IF(F413="",IFERROR(VLOOKUP(D413,Kategorien!$A$5:$E$46,5,FALSE),0),F413)),2)))</f>
        <v/>
      </c>
      <c r="I413" s="31">
        <f>IF(H413="","",E413-H413)</f>
        <v/>
      </c>
      <c r="J413" s="31">
        <f>IF(I413="","",IF(G413="Ausgabe",ROUND(I413*IFERROR(VLOOKUP(D413,Kategorien!$A$5:$E$46,4,FALSE),100)/100,2),I413))</f>
        <v/>
      </c>
      <c r="K413" s="32">
        <f>IF(A413="","",MONTH(A413))</f>
        <v/>
      </c>
      <c r="L413" s="31">
        <f>IF(OR(I413="",G413&lt;&gt;"Einnahme"),"",IF(IFERROR(VLOOKUP(D413,Kategorien!$A$5:$E$46,3,FALSE),"Nein")="Ja",I413,""))</f>
        <v/>
      </c>
    </row>
    <row r="414" ht="20" customHeight="1">
      <c r="A414" s="26" t="n"/>
      <c r="B414" s="27" t="n"/>
      <c r="C414" s="27" t="n"/>
      <c r="D414" s="27" t="n"/>
      <c r="E414" s="28" t="n"/>
      <c r="F414" s="29" t="n"/>
      <c r="G414" s="30">
        <f>IF(D414="","",IFERROR(VLOOKUP(D414,Kategorien!$A$5:$E$46,2,FALSE),""))</f>
        <v/>
      </c>
      <c r="H414" s="31">
        <f>IF(OR(E414="",G414=""),"",IF(Profil!$B$14="Ja",0,ROUND(E414*IF(F414="",IFERROR(VLOOKUP(D414,Kategorien!$A$5:$E$46,5,FALSE),0),F414)/(100+IF(F414="",IFERROR(VLOOKUP(D414,Kategorien!$A$5:$E$46,5,FALSE),0),F414)),2)))</f>
        <v/>
      </c>
      <c r="I414" s="31">
        <f>IF(H414="","",E414-H414)</f>
        <v/>
      </c>
      <c r="J414" s="31">
        <f>IF(I414="","",IF(G414="Ausgabe",ROUND(I414*IFERROR(VLOOKUP(D414,Kategorien!$A$5:$E$46,4,FALSE),100)/100,2),I414))</f>
        <v/>
      </c>
      <c r="K414" s="32">
        <f>IF(A414="","",MONTH(A414))</f>
        <v/>
      </c>
      <c r="L414" s="31">
        <f>IF(OR(I414="",G414&lt;&gt;"Einnahme"),"",IF(IFERROR(VLOOKUP(D414,Kategorien!$A$5:$E$46,3,FALSE),"Nein")="Ja",I414,""))</f>
        <v/>
      </c>
    </row>
    <row r="415" ht="20" customHeight="1">
      <c r="A415" s="33" t="n"/>
      <c r="B415" s="34" t="n"/>
      <c r="C415" s="34" t="n"/>
      <c r="D415" s="34" t="n"/>
      <c r="E415" s="35" t="n"/>
      <c r="F415" s="36" t="n"/>
      <c r="G415" s="30">
        <f>IF(D415="","",IFERROR(VLOOKUP(D415,Kategorien!$A$5:$E$46,2,FALSE),""))</f>
        <v/>
      </c>
      <c r="H415" s="31">
        <f>IF(OR(E415="",G415=""),"",IF(Profil!$B$14="Ja",0,ROUND(E415*IF(F415="",IFERROR(VLOOKUP(D415,Kategorien!$A$5:$E$46,5,FALSE),0),F415)/(100+IF(F415="",IFERROR(VLOOKUP(D415,Kategorien!$A$5:$E$46,5,FALSE),0),F415)),2)))</f>
        <v/>
      </c>
      <c r="I415" s="31">
        <f>IF(H415="","",E415-H415)</f>
        <v/>
      </c>
      <c r="J415" s="31">
        <f>IF(I415="","",IF(G415="Ausgabe",ROUND(I415*IFERROR(VLOOKUP(D415,Kategorien!$A$5:$E$46,4,FALSE),100)/100,2),I415))</f>
        <v/>
      </c>
      <c r="K415" s="32">
        <f>IF(A415="","",MONTH(A415))</f>
        <v/>
      </c>
      <c r="L415" s="31">
        <f>IF(OR(I415="",G415&lt;&gt;"Einnahme"),"",IF(IFERROR(VLOOKUP(D415,Kategorien!$A$5:$E$46,3,FALSE),"Nein")="Ja",I415,""))</f>
        <v/>
      </c>
    </row>
    <row r="416" ht="20" customHeight="1">
      <c r="A416" s="26" t="n"/>
      <c r="B416" s="27" t="n"/>
      <c r="C416" s="27" t="n"/>
      <c r="D416" s="27" t="n"/>
      <c r="E416" s="28" t="n"/>
      <c r="F416" s="29" t="n"/>
      <c r="G416" s="30">
        <f>IF(D416="","",IFERROR(VLOOKUP(D416,Kategorien!$A$5:$E$46,2,FALSE),""))</f>
        <v/>
      </c>
      <c r="H416" s="31">
        <f>IF(OR(E416="",G416=""),"",IF(Profil!$B$14="Ja",0,ROUND(E416*IF(F416="",IFERROR(VLOOKUP(D416,Kategorien!$A$5:$E$46,5,FALSE),0),F416)/(100+IF(F416="",IFERROR(VLOOKUP(D416,Kategorien!$A$5:$E$46,5,FALSE),0),F416)),2)))</f>
        <v/>
      </c>
      <c r="I416" s="31">
        <f>IF(H416="","",E416-H416)</f>
        <v/>
      </c>
      <c r="J416" s="31">
        <f>IF(I416="","",IF(G416="Ausgabe",ROUND(I416*IFERROR(VLOOKUP(D416,Kategorien!$A$5:$E$46,4,FALSE),100)/100,2),I416))</f>
        <v/>
      </c>
      <c r="K416" s="32">
        <f>IF(A416="","",MONTH(A416))</f>
        <v/>
      </c>
      <c r="L416" s="31">
        <f>IF(OR(I416="",G416&lt;&gt;"Einnahme"),"",IF(IFERROR(VLOOKUP(D416,Kategorien!$A$5:$E$46,3,FALSE),"Nein")="Ja",I416,""))</f>
        <v/>
      </c>
    </row>
    <row r="417" ht="20" customHeight="1">
      <c r="A417" s="33" t="n"/>
      <c r="B417" s="34" t="n"/>
      <c r="C417" s="34" t="n"/>
      <c r="D417" s="34" t="n"/>
      <c r="E417" s="35" t="n"/>
      <c r="F417" s="36" t="n"/>
      <c r="G417" s="30">
        <f>IF(D417="","",IFERROR(VLOOKUP(D417,Kategorien!$A$5:$E$46,2,FALSE),""))</f>
        <v/>
      </c>
      <c r="H417" s="31">
        <f>IF(OR(E417="",G417=""),"",IF(Profil!$B$14="Ja",0,ROUND(E417*IF(F417="",IFERROR(VLOOKUP(D417,Kategorien!$A$5:$E$46,5,FALSE),0),F417)/(100+IF(F417="",IFERROR(VLOOKUP(D417,Kategorien!$A$5:$E$46,5,FALSE),0),F417)),2)))</f>
        <v/>
      </c>
      <c r="I417" s="31">
        <f>IF(H417="","",E417-H417)</f>
        <v/>
      </c>
      <c r="J417" s="31">
        <f>IF(I417="","",IF(G417="Ausgabe",ROUND(I417*IFERROR(VLOOKUP(D417,Kategorien!$A$5:$E$46,4,FALSE),100)/100,2),I417))</f>
        <v/>
      </c>
      <c r="K417" s="32">
        <f>IF(A417="","",MONTH(A417))</f>
        <v/>
      </c>
      <c r="L417" s="31">
        <f>IF(OR(I417="",G417&lt;&gt;"Einnahme"),"",IF(IFERROR(VLOOKUP(D417,Kategorien!$A$5:$E$46,3,FALSE),"Nein")="Ja",I417,""))</f>
        <v/>
      </c>
    </row>
    <row r="418" ht="20" customHeight="1">
      <c r="A418" s="26" t="n"/>
      <c r="B418" s="27" t="n"/>
      <c r="C418" s="27" t="n"/>
      <c r="D418" s="27" t="n"/>
      <c r="E418" s="28" t="n"/>
      <c r="F418" s="29" t="n"/>
      <c r="G418" s="30">
        <f>IF(D418="","",IFERROR(VLOOKUP(D418,Kategorien!$A$5:$E$46,2,FALSE),""))</f>
        <v/>
      </c>
      <c r="H418" s="31">
        <f>IF(OR(E418="",G418=""),"",IF(Profil!$B$14="Ja",0,ROUND(E418*IF(F418="",IFERROR(VLOOKUP(D418,Kategorien!$A$5:$E$46,5,FALSE),0),F418)/(100+IF(F418="",IFERROR(VLOOKUP(D418,Kategorien!$A$5:$E$46,5,FALSE),0),F418)),2)))</f>
        <v/>
      </c>
      <c r="I418" s="31">
        <f>IF(H418="","",E418-H418)</f>
        <v/>
      </c>
      <c r="J418" s="31">
        <f>IF(I418="","",IF(G418="Ausgabe",ROUND(I418*IFERROR(VLOOKUP(D418,Kategorien!$A$5:$E$46,4,FALSE),100)/100,2),I418))</f>
        <v/>
      </c>
      <c r="K418" s="32">
        <f>IF(A418="","",MONTH(A418))</f>
        <v/>
      </c>
      <c r="L418" s="31">
        <f>IF(OR(I418="",G418&lt;&gt;"Einnahme"),"",IF(IFERROR(VLOOKUP(D418,Kategorien!$A$5:$E$46,3,FALSE),"Nein")="Ja",I418,""))</f>
        <v/>
      </c>
    </row>
    <row r="419" ht="20" customHeight="1">
      <c r="A419" s="33" t="n"/>
      <c r="B419" s="34" t="n"/>
      <c r="C419" s="34" t="n"/>
      <c r="D419" s="34" t="n"/>
      <c r="E419" s="35" t="n"/>
      <c r="F419" s="36" t="n"/>
      <c r="G419" s="30">
        <f>IF(D419="","",IFERROR(VLOOKUP(D419,Kategorien!$A$5:$E$46,2,FALSE),""))</f>
        <v/>
      </c>
      <c r="H419" s="31">
        <f>IF(OR(E419="",G419=""),"",IF(Profil!$B$14="Ja",0,ROUND(E419*IF(F419="",IFERROR(VLOOKUP(D419,Kategorien!$A$5:$E$46,5,FALSE),0),F419)/(100+IF(F419="",IFERROR(VLOOKUP(D419,Kategorien!$A$5:$E$46,5,FALSE),0),F419)),2)))</f>
        <v/>
      </c>
      <c r="I419" s="31">
        <f>IF(H419="","",E419-H419)</f>
        <v/>
      </c>
      <c r="J419" s="31">
        <f>IF(I419="","",IF(G419="Ausgabe",ROUND(I419*IFERROR(VLOOKUP(D419,Kategorien!$A$5:$E$46,4,FALSE),100)/100,2),I419))</f>
        <v/>
      </c>
      <c r="K419" s="32">
        <f>IF(A419="","",MONTH(A419))</f>
        <v/>
      </c>
      <c r="L419" s="31">
        <f>IF(OR(I419="",G419&lt;&gt;"Einnahme"),"",IF(IFERROR(VLOOKUP(D419,Kategorien!$A$5:$E$46,3,FALSE),"Nein")="Ja",I419,""))</f>
        <v/>
      </c>
    </row>
    <row r="420" ht="20" customHeight="1">
      <c r="A420" s="26" t="n"/>
      <c r="B420" s="27" t="n"/>
      <c r="C420" s="27" t="n"/>
      <c r="D420" s="27" t="n"/>
      <c r="E420" s="28" t="n"/>
      <c r="F420" s="29" t="n"/>
      <c r="G420" s="30">
        <f>IF(D420="","",IFERROR(VLOOKUP(D420,Kategorien!$A$5:$E$46,2,FALSE),""))</f>
        <v/>
      </c>
      <c r="H420" s="31">
        <f>IF(OR(E420="",G420=""),"",IF(Profil!$B$14="Ja",0,ROUND(E420*IF(F420="",IFERROR(VLOOKUP(D420,Kategorien!$A$5:$E$46,5,FALSE),0),F420)/(100+IF(F420="",IFERROR(VLOOKUP(D420,Kategorien!$A$5:$E$46,5,FALSE),0),F420)),2)))</f>
        <v/>
      </c>
      <c r="I420" s="31">
        <f>IF(H420="","",E420-H420)</f>
        <v/>
      </c>
      <c r="J420" s="31">
        <f>IF(I420="","",IF(G420="Ausgabe",ROUND(I420*IFERROR(VLOOKUP(D420,Kategorien!$A$5:$E$46,4,FALSE),100)/100,2),I420))</f>
        <v/>
      </c>
      <c r="K420" s="32">
        <f>IF(A420="","",MONTH(A420))</f>
        <v/>
      </c>
      <c r="L420" s="31">
        <f>IF(OR(I420="",G420&lt;&gt;"Einnahme"),"",IF(IFERROR(VLOOKUP(D420,Kategorien!$A$5:$E$46,3,FALSE),"Nein")="Ja",I420,""))</f>
        <v/>
      </c>
    </row>
    <row r="421" ht="20" customHeight="1">
      <c r="A421" s="33" t="n"/>
      <c r="B421" s="34" t="n"/>
      <c r="C421" s="34" t="n"/>
      <c r="D421" s="34" t="n"/>
      <c r="E421" s="35" t="n"/>
      <c r="F421" s="36" t="n"/>
      <c r="G421" s="30">
        <f>IF(D421="","",IFERROR(VLOOKUP(D421,Kategorien!$A$5:$E$46,2,FALSE),""))</f>
        <v/>
      </c>
      <c r="H421" s="31">
        <f>IF(OR(E421="",G421=""),"",IF(Profil!$B$14="Ja",0,ROUND(E421*IF(F421="",IFERROR(VLOOKUP(D421,Kategorien!$A$5:$E$46,5,FALSE),0),F421)/(100+IF(F421="",IFERROR(VLOOKUP(D421,Kategorien!$A$5:$E$46,5,FALSE),0),F421)),2)))</f>
        <v/>
      </c>
      <c r="I421" s="31">
        <f>IF(H421="","",E421-H421)</f>
        <v/>
      </c>
      <c r="J421" s="31">
        <f>IF(I421="","",IF(G421="Ausgabe",ROUND(I421*IFERROR(VLOOKUP(D421,Kategorien!$A$5:$E$46,4,FALSE),100)/100,2),I421))</f>
        <v/>
      </c>
      <c r="K421" s="32">
        <f>IF(A421="","",MONTH(A421))</f>
        <v/>
      </c>
      <c r="L421" s="31">
        <f>IF(OR(I421="",G421&lt;&gt;"Einnahme"),"",IF(IFERROR(VLOOKUP(D421,Kategorien!$A$5:$E$46,3,FALSE),"Nein")="Ja",I421,""))</f>
        <v/>
      </c>
    </row>
    <row r="422" ht="20" customHeight="1">
      <c r="A422" s="26" t="n"/>
      <c r="B422" s="27" t="n"/>
      <c r="C422" s="27" t="n"/>
      <c r="D422" s="27" t="n"/>
      <c r="E422" s="28" t="n"/>
      <c r="F422" s="29" t="n"/>
      <c r="G422" s="30">
        <f>IF(D422="","",IFERROR(VLOOKUP(D422,Kategorien!$A$5:$E$46,2,FALSE),""))</f>
        <v/>
      </c>
      <c r="H422" s="31">
        <f>IF(OR(E422="",G422=""),"",IF(Profil!$B$14="Ja",0,ROUND(E422*IF(F422="",IFERROR(VLOOKUP(D422,Kategorien!$A$5:$E$46,5,FALSE),0),F422)/(100+IF(F422="",IFERROR(VLOOKUP(D422,Kategorien!$A$5:$E$46,5,FALSE),0),F422)),2)))</f>
        <v/>
      </c>
      <c r="I422" s="31">
        <f>IF(H422="","",E422-H422)</f>
        <v/>
      </c>
      <c r="J422" s="31">
        <f>IF(I422="","",IF(G422="Ausgabe",ROUND(I422*IFERROR(VLOOKUP(D422,Kategorien!$A$5:$E$46,4,FALSE),100)/100,2),I422))</f>
        <v/>
      </c>
      <c r="K422" s="32">
        <f>IF(A422="","",MONTH(A422))</f>
        <v/>
      </c>
      <c r="L422" s="31">
        <f>IF(OR(I422="",G422&lt;&gt;"Einnahme"),"",IF(IFERROR(VLOOKUP(D422,Kategorien!$A$5:$E$46,3,FALSE),"Nein")="Ja",I422,""))</f>
        <v/>
      </c>
    </row>
    <row r="423" ht="20" customHeight="1">
      <c r="A423" s="33" t="n"/>
      <c r="B423" s="34" t="n"/>
      <c r="C423" s="34" t="n"/>
      <c r="D423" s="34" t="n"/>
      <c r="E423" s="35" t="n"/>
      <c r="F423" s="36" t="n"/>
      <c r="G423" s="30">
        <f>IF(D423="","",IFERROR(VLOOKUP(D423,Kategorien!$A$5:$E$46,2,FALSE),""))</f>
        <v/>
      </c>
      <c r="H423" s="31">
        <f>IF(OR(E423="",G423=""),"",IF(Profil!$B$14="Ja",0,ROUND(E423*IF(F423="",IFERROR(VLOOKUP(D423,Kategorien!$A$5:$E$46,5,FALSE),0),F423)/(100+IF(F423="",IFERROR(VLOOKUP(D423,Kategorien!$A$5:$E$46,5,FALSE),0),F423)),2)))</f>
        <v/>
      </c>
      <c r="I423" s="31">
        <f>IF(H423="","",E423-H423)</f>
        <v/>
      </c>
      <c r="J423" s="31">
        <f>IF(I423="","",IF(G423="Ausgabe",ROUND(I423*IFERROR(VLOOKUP(D423,Kategorien!$A$5:$E$46,4,FALSE),100)/100,2),I423))</f>
        <v/>
      </c>
      <c r="K423" s="32">
        <f>IF(A423="","",MONTH(A423))</f>
        <v/>
      </c>
      <c r="L423" s="31">
        <f>IF(OR(I423="",G423&lt;&gt;"Einnahme"),"",IF(IFERROR(VLOOKUP(D423,Kategorien!$A$5:$E$46,3,FALSE),"Nein")="Ja",I423,""))</f>
        <v/>
      </c>
    </row>
    <row r="424" ht="20" customHeight="1">
      <c r="A424" s="26" t="n"/>
      <c r="B424" s="27" t="n"/>
      <c r="C424" s="27" t="n"/>
      <c r="D424" s="27" t="n"/>
      <c r="E424" s="28" t="n"/>
      <c r="F424" s="29" t="n"/>
      <c r="G424" s="30">
        <f>IF(D424="","",IFERROR(VLOOKUP(D424,Kategorien!$A$5:$E$46,2,FALSE),""))</f>
        <v/>
      </c>
      <c r="H424" s="31">
        <f>IF(OR(E424="",G424=""),"",IF(Profil!$B$14="Ja",0,ROUND(E424*IF(F424="",IFERROR(VLOOKUP(D424,Kategorien!$A$5:$E$46,5,FALSE),0),F424)/(100+IF(F424="",IFERROR(VLOOKUP(D424,Kategorien!$A$5:$E$46,5,FALSE),0),F424)),2)))</f>
        <v/>
      </c>
      <c r="I424" s="31">
        <f>IF(H424="","",E424-H424)</f>
        <v/>
      </c>
      <c r="J424" s="31">
        <f>IF(I424="","",IF(G424="Ausgabe",ROUND(I424*IFERROR(VLOOKUP(D424,Kategorien!$A$5:$E$46,4,FALSE),100)/100,2),I424))</f>
        <v/>
      </c>
      <c r="K424" s="32">
        <f>IF(A424="","",MONTH(A424))</f>
        <v/>
      </c>
      <c r="L424" s="31">
        <f>IF(OR(I424="",G424&lt;&gt;"Einnahme"),"",IF(IFERROR(VLOOKUP(D424,Kategorien!$A$5:$E$46,3,FALSE),"Nein")="Ja",I424,""))</f>
        <v/>
      </c>
    </row>
    <row r="425" ht="20" customHeight="1">
      <c r="A425" s="33" t="n"/>
      <c r="B425" s="34" t="n"/>
      <c r="C425" s="34" t="n"/>
      <c r="D425" s="34" t="n"/>
      <c r="E425" s="35" t="n"/>
      <c r="F425" s="36" t="n"/>
      <c r="G425" s="30">
        <f>IF(D425="","",IFERROR(VLOOKUP(D425,Kategorien!$A$5:$E$46,2,FALSE),""))</f>
        <v/>
      </c>
      <c r="H425" s="31">
        <f>IF(OR(E425="",G425=""),"",IF(Profil!$B$14="Ja",0,ROUND(E425*IF(F425="",IFERROR(VLOOKUP(D425,Kategorien!$A$5:$E$46,5,FALSE),0),F425)/(100+IF(F425="",IFERROR(VLOOKUP(D425,Kategorien!$A$5:$E$46,5,FALSE),0),F425)),2)))</f>
        <v/>
      </c>
      <c r="I425" s="31">
        <f>IF(H425="","",E425-H425)</f>
        <v/>
      </c>
      <c r="J425" s="31">
        <f>IF(I425="","",IF(G425="Ausgabe",ROUND(I425*IFERROR(VLOOKUP(D425,Kategorien!$A$5:$E$46,4,FALSE),100)/100,2),I425))</f>
        <v/>
      </c>
      <c r="K425" s="32">
        <f>IF(A425="","",MONTH(A425))</f>
        <v/>
      </c>
      <c r="L425" s="31">
        <f>IF(OR(I425="",G425&lt;&gt;"Einnahme"),"",IF(IFERROR(VLOOKUP(D425,Kategorien!$A$5:$E$46,3,FALSE),"Nein")="Ja",I425,""))</f>
        <v/>
      </c>
    </row>
    <row r="426" ht="20" customHeight="1">
      <c r="A426" s="26" t="n"/>
      <c r="B426" s="27" t="n"/>
      <c r="C426" s="27" t="n"/>
      <c r="D426" s="27" t="n"/>
      <c r="E426" s="28" t="n"/>
      <c r="F426" s="29" t="n"/>
      <c r="G426" s="30">
        <f>IF(D426="","",IFERROR(VLOOKUP(D426,Kategorien!$A$5:$E$46,2,FALSE),""))</f>
        <v/>
      </c>
      <c r="H426" s="31">
        <f>IF(OR(E426="",G426=""),"",IF(Profil!$B$14="Ja",0,ROUND(E426*IF(F426="",IFERROR(VLOOKUP(D426,Kategorien!$A$5:$E$46,5,FALSE),0),F426)/(100+IF(F426="",IFERROR(VLOOKUP(D426,Kategorien!$A$5:$E$46,5,FALSE),0),F426)),2)))</f>
        <v/>
      </c>
      <c r="I426" s="31">
        <f>IF(H426="","",E426-H426)</f>
        <v/>
      </c>
      <c r="J426" s="31">
        <f>IF(I426="","",IF(G426="Ausgabe",ROUND(I426*IFERROR(VLOOKUP(D426,Kategorien!$A$5:$E$46,4,FALSE),100)/100,2),I426))</f>
        <v/>
      </c>
      <c r="K426" s="32">
        <f>IF(A426="","",MONTH(A426))</f>
        <v/>
      </c>
      <c r="L426" s="31">
        <f>IF(OR(I426="",G426&lt;&gt;"Einnahme"),"",IF(IFERROR(VLOOKUP(D426,Kategorien!$A$5:$E$46,3,FALSE),"Nein")="Ja",I426,""))</f>
        <v/>
      </c>
    </row>
    <row r="427" ht="20" customHeight="1">
      <c r="A427" s="33" t="n"/>
      <c r="B427" s="34" t="n"/>
      <c r="C427" s="34" t="n"/>
      <c r="D427" s="34" t="n"/>
      <c r="E427" s="35" t="n"/>
      <c r="F427" s="36" t="n"/>
      <c r="G427" s="30">
        <f>IF(D427="","",IFERROR(VLOOKUP(D427,Kategorien!$A$5:$E$46,2,FALSE),""))</f>
        <v/>
      </c>
      <c r="H427" s="31">
        <f>IF(OR(E427="",G427=""),"",IF(Profil!$B$14="Ja",0,ROUND(E427*IF(F427="",IFERROR(VLOOKUP(D427,Kategorien!$A$5:$E$46,5,FALSE),0),F427)/(100+IF(F427="",IFERROR(VLOOKUP(D427,Kategorien!$A$5:$E$46,5,FALSE),0),F427)),2)))</f>
        <v/>
      </c>
      <c r="I427" s="31">
        <f>IF(H427="","",E427-H427)</f>
        <v/>
      </c>
      <c r="J427" s="31">
        <f>IF(I427="","",IF(G427="Ausgabe",ROUND(I427*IFERROR(VLOOKUP(D427,Kategorien!$A$5:$E$46,4,FALSE),100)/100,2),I427))</f>
        <v/>
      </c>
      <c r="K427" s="32">
        <f>IF(A427="","",MONTH(A427))</f>
        <v/>
      </c>
      <c r="L427" s="31">
        <f>IF(OR(I427="",G427&lt;&gt;"Einnahme"),"",IF(IFERROR(VLOOKUP(D427,Kategorien!$A$5:$E$46,3,FALSE),"Nein")="Ja",I427,""))</f>
        <v/>
      </c>
    </row>
    <row r="428" ht="20" customHeight="1">
      <c r="A428" s="26" t="n"/>
      <c r="B428" s="27" t="n"/>
      <c r="C428" s="27" t="n"/>
      <c r="D428" s="27" t="n"/>
      <c r="E428" s="28" t="n"/>
      <c r="F428" s="29" t="n"/>
      <c r="G428" s="30">
        <f>IF(D428="","",IFERROR(VLOOKUP(D428,Kategorien!$A$5:$E$46,2,FALSE),""))</f>
        <v/>
      </c>
      <c r="H428" s="31">
        <f>IF(OR(E428="",G428=""),"",IF(Profil!$B$14="Ja",0,ROUND(E428*IF(F428="",IFERROR(VLOOKUP(D428,Kategorien!$A$5:$E$46,5,FALSE),0),F428)/(100+IF(F428="",IFERROR(VLOOKUP(D428,Kategorien!$A$5:$E$46,5,FALSE),0),F428)),2)))</f>
        <v/>
      </c>
      <c r="I428" s="31">
        <f>IF(H428="","",E428-H428)</f>
        <v/>
      </c>
      <c r="J428" s="31">
        <f>IF(I428="","",IF(G428="Ausgabe",ROUND(I428*IFERROR(VLOOKUP(D428,Kategorien!$A$5:$E$46,4,FALSE),100)/100,2),I428))</f>
        <v/>
      </c>
      <c r="K428" s="32">
        <f>IF(A428="","",MONTH(A428))</f>
        <v/>
      </c>
      <c r="L428" s="31">
        <f>IF(OR(I428="",G428&lt;&gt;"Einnahme"),"",IF(IFERROR(VLOOKUP(D428,Kategorien!$A$5:$E$46,3,FALSE),"Nein")="Ja",I428,""))</f>
        <v/>
      </c>
    </row>
    <row r="429" ht="20" customHeight="1">
      <c r="A429" s="33" t="n"/>
      <c r="B429" s="34" t="n"/>
      <c r="C429" s="34" t="n"/>
      <c r="D429" s="34" t="n"/>
      <c r="E429" s="35" t="n"/>
      <c r="F429" s="36" t="n"/>
      <c r="G429" s="30">
        <f>IF(D429="","",IFERROR(VLOOKUP(D429,Kategorien!$A$5:$E$46,2,FALSE),""))</f>
        <v/>
      </c>
      <c r="H429" s="31">
        <f>IF(OR(E429="",G429=""),"",IF(Profil!$B$14="Ja",0,ROUND(E429*IF(F429="",IFERROR(VLOOKUP(D429,Kategorien!$A$5:$E$46,5,FALSE),0),F429)/(100+IF(F429="",IFERROR(VLOOKUP(D429,Kategorien!$A$5:$E$46,5,FALSE),0),F429)),2)))</f>
        <v/>
      </c>
      <c r="I429" s="31">
        <f>IF(H429="","",E429-H429)</f>
        <v/>
      </c>
      <c r="J429" s="31">
        <f>IF(I429="","",IF(G429="Ausgabe",ROUND(I429*IFERROR(VLOOKUP(D429,Kategorien!$A$5:$E$46,4,FALSE),100)/100,2),I429))</f>
        <v/>
      </c>
      <c r="K429" s="32">
        <f>IF(A429="","",MONTH(A429))</f>
        <v/>
      </c>
      <c r="L429" s="31">
        <f>IF(OR(I429="",G429&lt;&gt;"Einnahme"),"",IF(IFERROR(VLOOKUP(D429,Kategorien!$A$5:$E$46,3,FALSE),"Nein")="Ja",I429,""))</f>
        <v/>
      </c>
    </row>
    <row r="430" ht="20" customHeight="1">
      <c r="A430" s="26" t="n"/>
      <c r="B430" s="27" t="n"/>
      <c r="C430" s="27" t="n"/>
      <c r="D430" s="27" t="n"/>
      <c r="E430" s="28" t="n"/>
      <c r="F430" s="29" t="n"/>
      <c r="G430" s="30">
        <f>IF(D430="","",IFERROR(VLOOKUP(D430,Kategorien!$A$5:$E$46,2,FALSE),""))</f>
        <v/>
      </c>
      <c r="H430" s="31">
        <f>IF(OR(E430="",G430=""),"",IF(Profil!$B$14="Ja",0,ROUND(E430*IF(F430="",IFERROR(VLOOKUP(D430,Kategorien!$A$5:$E$46,5,FALSE),0),F430)/(100+IF(F430="",IFERROR(VLOOKUP(D430,Kategorien!$A$5:$E$46,5,FALSE),0),F430)),2)))</f>
        <v/>
      </c>
      <c r="I430" s="31">
        <f>IF(H430="","",E430-H430)</f>
        <v/>
      </c>
      <c r="J430" s="31">
        <f>IF(I430="","",IF(G430="Ausgabe",ROUND(I430*IFERROR(VLOOKUP(D430,Kategorien!$A$5:$E$46,4,FALSE),100)/100,2),I430))</f>
        <v/>
      </c>
      <c r="K430" s="32">
        <f>IF(A430="","",MONTH(A430))</f>
        <v/>
      </c>
      <c r="L430" s="31">
        <f>IF(OR(I430="",G430&lt;&gt;"Einnahme"),"",IF(IFERROR(VLOOKUP(D430,Kategorien!$A$5:$E$46,3,FALSE),"Nein")="Ja",I430,""))</f>
        <v/>
      </c>
    </row>
    <row r="431" ht="20" customHeight="1">
      <c r="A431" s="33" t="n"/>
      <c r="B431" s="34" t="n"/>
      <c r="C431" s="34" t="n"/>
      <c r="D431" s="34" t="n"/>
      <c r="E431" s="35" t="n"/>
      <c r="F431" s="36" t="n"/>
      <c r="G431" s="30">
        <f>IF(D431="","",IFERROR(VLOOKUP(D431,Kategorien!$A$5:$E$46,2,FALSE),""))</f>
        <v/>
      </c>
      <c r="H431" s="31">
        <f>IF(OR(E431="",G431=""),"",IF(Profil!$B$14="Ja",0,ROUND(E431*IF(F431="",IFERROR(VLOOKUP(D431,Kategorien!$A$5:$E$46,5,FALSE),0),F431)/(100+IF(F431="",IFERROR(VLOOKUP(D431,Kategorien!$A$5:$E$46,5,FALSE),0),F431)),2)))</f>
        <v/>
      </c>
      <c r="I431" s="31">
        <f>IF(H431="","",E431-H431)</f>
        <v/>
      </c>
      <c r="J431" s="31">
        <f>IF(I431="","",IF(G431="Ausgabe",ROUND(I431*IFERROR(VLOOKUP(D431,Kategorien!$A$5:$E$46,4,FALSE),100)/100,2),I431))</f>
        <v/>
      </c>
      <c r="K431" s="32">
        <f>IF(A431="","",MONTH(A431))</f>
        <v/>
      </c>
      <c r="L431" s="31">
        <f>IF(OR(I431="",G431&lt;&gt;"Einnahme"),"",IF(IFERROR(VLOOKUP(D431,Kategorien!$A$5:$E$46,3,FALSE),"Nein")="Ja",I431,""))</f>
        <v/>
      </c>
    </row>
    <row r="432" ht="20" customHeight="1">
      <c r="A432" s="26" t="n"/>
      <c r="B432" s="27" t="n"/>
      <c r="C432" s="27" t="n"/>
      <c r="D432" s="27" t="n"/>
      <c r="E432" s="28" t="n"/>
      <c r="F432" s="29" t="n"/>
      <c r="G432" s="30">
        <f>IF(D432="","",IFERROR(VLOOKUP(D432,Kategorien!$A$5:$E$46,2,FALSE),""))</f>
        <v/>
      </c>
      <c r="H432" s="31">
        <f>IF(OR(E432="",G432=""),"",IF(Profil!$B$14="Ja",0,ROUND(E432*IF(F432="",IFERROR(VLOOKUP(D432,Kategorien!$A$5:$E$46,5,FALSE),0),F432)/(100+IF(F432="",IFERROR(VLOOKUP(D432,Kategorien!$A$5:$E$46,5,FALSE),0),F432)),2)))</f>
        <v/>
      </c>
      <c r="I432" s="31">
        <f>IF(H432="","",E432-H432)</f>
        <v/>
      </c>
      <c r="J432" s="31">
        <f>IF(I432="","",IF(G432="Ausgabe",ROUND(I432*IFERROR(VLOOKUP(D432,Kategorien!$A$5:$E$46,4,FALSE),100)/100,2),I432))</f>
        <v/>
      </c>
      <c r="K432" s="32">
        <f>IF(A432="","",MONTH(A432))</f>
        <v/>
      </c>
      <c r="L432" s="31">
        <f>IF(OR(I432="",G432&lt;&gt;"Einnahme"),"",IF(IFERROR(VLOOKUP(D432,Kategorien!$A$5:$E$46,3,FALSE),"Nein")="Ja",I432,""))</f>
        <v/>
      </c>
    </row>
    <row r="433" ht="20" customHeight="1">
      <c r="A433" s="33" t="n"/>
      <c r="B433" s="34" t="n"/>
      <c r="C433" s="34" t="n"/>
      <c r="D433" s="34" t="n"/>
      <c r="E433" s="35" t="n"/>
      <c r="F433" s="36" t="n"/>
      <c r="G433" s="30">
        <f>IF(D433="","",IFERROR(VLOOKUP(D433,Kategorien!$A$5:$E$46,2,FALSE),""))</f>
        <v/>
      </c>
      <c r="H433" s="31">
        <f>IF(OR(E433="",G433=""),"",IF(Profil!$B$14="Ja",0,ROUND(E433*IF(F433="",IFERROR(VLOOKUP(D433,Kategorien!$A$5:$E$46,5,FALSE),0),F433)/(100+IF(F433="",IFERROR(VLOOKUP(D433,Kategorien!$A$5:$E$46,5,FALSE),0),F433)),2)))</f>
        <v/>
      </c>
      <c r="I433" s="31">
        <f>IF(H433="","",E433-H433)</f>
        <v/>
      </c>
      <c r="J433" s="31">
        <f>IF(I433="","",IF(G433="Ausgabe",ROUND(I433*IFERROR(VLOOKUP(D433,Kategorien!$A$5:$E$46,4,FALSE),100)/100,2),I433))</f>
        <v/>
      </c>
      <c r="K433" s="32">
        <f>IF(A433="","",MONTH(A433))</f>
        <v/>
      </c>
      <c r="L433" s="31">
        <f>IF(OR(I433="",G433&lt;&gt;"Einnahme"),"",IF(IFERROR(VLOOKUP(D433,Kategorien!$A$5:$E$46,3,FALSE),"Nein")="Ja",I433,""))</f>
        <v/>
      </c>
    </row>
    <row r="434" ht="20" customHeight="1">
      <c r="A434" s="26" t="n"/>
      <c r="B434" s="27" t="n"/>
      <c r="C434" s="27" t="n"/>
      <c r="D434" s="27" t="n"/>
      <c r="E434" s="28" t="n"/>
      <c r="F434" s="29" t="n"/>
      <c r="G434" s="30">
        <f>IF(D434="","",IFERROR(VLOOKUP(D434,Kategorien!$A$5:$E$46,2,FALSE),""))</f>
        <v/>
      </c>
      <c r="H434" s="31">
        <f>IF(OR(E434="",G434=""),"",IF(Profil!$B$14="Ja",0,ROUND(E434*IF(F434="",IFERROR(VLOOKUP(D434,Kategorien!$A$5:$E$46,5,FALSE),0),F434)/(100+IF(F434="",IFERROR(VLOOKUP(D434,Kategorien!$A$5:$E$46,5,FALSE),0),F434)),2)))</f>
        <v/>
      </c>
      <c r="I434" s="31">
        <f>IF(H434="","",E434-H434)</f>
        <v/>
      </c>
      <c r="J434" s="31">
        <f>IF(I434="","",IF(G434="Ausgabe",ROUND(I434*IFERROR(VLOOKUP(D434,Kategorien!$A$5:$E$46,4,FALSE),100)/100,2),I434))</f>
        <v/>
      </c>
      <c r="K434" s="32">
        <f>IF(A434="","",MONTH(A434))</f>
        <v/>
      </c>
      <c r="L434" s="31">
        <f>IF(OR(I434="",G434&lt;&gt;"Einnahme"),"",IF(IFERROR(VLOOKUP(D434,Kategorien!$A$5:$E$46,3,FALSE),"Nein")="Ja",I434,""))</f>
        <v/>
      </c>
    </row>
    <row r="435" ht="20" customHeight="1">
      <c r="A435" s="33" t="n"/>
      <c r="B435" s="34" t="n"/>
      <c r="C435" s="34" t="n"/>
      <c r="D435" s="34" t="n"/>
      <c r="E435" s="35" t="n"/>
      <c r="F435" s="36" t="n"/>
      <c r="G435" s="30">
        <f>IF(D435="","",IFERROR(VLOOKUP(D435,Kategorien!$A$5:$E$46,2,FALSE),""))</f>
        <v/>
      </c>
      <c r="H435" s="31">
        <f>IF(OR(E435="",G435=""),"",IF(Profil!$B$14="Ja",0,ROUND(E435*IF(F435="",IFERROR(VLOOKUP(D435,Kategorien!$A$5:$E$46,5,FALSE),0),F435)/(100+IF(F435="",IFERROR(VLOOKUP(D435,Kategorien!$A$5:$E$46,5,FALSE),0),F435)),2)))</f>
        <v/>
      </c>
      <c r="I435" s="31">
        <f>IF(H435="","",E435-H435)</f>
        <v/>
      </c>
      <c r="J435" s="31">
        <f>IF(I435="","",IF(G435="Ausgabe",ROUND(I435*IFERROR(VLOOKUP(D435,Kategorien!$A$5:$E$46,4,FALSE),100)/100,2),I435))</f>
        <v/>
      </c>
      <c r="K435" s="32">
        <f>IF(A435="","",MONTH(A435))</f>
        <v/>
      </c>
      <c r="L435" s="31">
        <f>IF(OR(I435="",G435&lt;&gt;"Einnahme"),"",IF(IFERROR(VLOOKUP(D435,Kategorien!$A$5:$E$46,3,FALSE),"Nein")="Ja",I435,""))</f>
        <v/>
      </c>
    </row>
    <row r="436" ht="20" customHeight="1">
      <c r="A436" s="26" t="n"/>
      <c r="B436" s="27" t="n"/>
      <c r="C436" s="27" t="n"/>
      <c r="D436" s="27" t="n"/>
      <c r="E436" s="28" t="n"/>
      <c r="F436" s="29" t="n"/>
      <c r="G436" s="30">
        <f>IF(D436="","",IFERROR(VLOOKUP(D436,Kategorien!$A$5:$E$46,2,FALSE),""))</f>
        <v/>
      </c>
      <c r="H436" s="31">
        <f>IF(OR(E436="",G436=""),"",IF(Profil!$B$14="Ja",0,ROUND(E436*IF(F436="",IFERROR(VLOOKUP(D436,Kategorien!$A$5:$E$46,5,FALSE),0),F436)/(100+IF(F436="",IFERROR(VLOOKUP(D436,Kategorien!$A$5:$E$46,5,FALSE),0),F436)),2)))</f>
        <v/>
      </c>
      <c r="I436" s="31">
        <f>IF(H436="","",E436-H436)</f>
        <v/>
      </c>
      <c r="J436" s="31">
        <f>IF(I436="","",IF(G436="Ausgabe",ROUND(I436*IFERROR(VLOOKUP(D436,Kategorien!$A$5:$E$46,4,FALSE),100)/100,2),I436))</f>
        <v/>
      </c>
      <c r="K436" s="32">
        <f>IF(A436="","",MONTH(A436))</f>
        <v/>
      </c>
      <c r="L436" s="31">
        <f>IF(OR(I436="",G436&lt;&gt;"Einnahme"),"",IF(IFERROR(VLOOKUP(D436,Kategorien!$A$5:$E$46,3,FALSE),"Nein")="Ja",I436,""))</f>
        <v/>
      </c>
    </row>
    <row r="437" ht="20" customHeight="1">
      <c r="A437" s="33" t="n"/>
      <c r="B437" s="34" t="n"/>
      <c r="C437" s="34" t="n"/>
      <c r="D437" s="34" t="n"/>
      <c r="E437" s="35" t="n"/>
      <c r="F437" s="36" t="n"/>
      <c r="G437" s="30">
        <f>IF(D437="","",IFERROR(VLOOKUP(D437,Kategorien!$A$5:$E$46,2,FALSE),""))</f>
        <v/>
      </c>
      <c r="H437" s="31">
        <f>IF(OR(E437="",G437=""),"",IF(Profil!$B$14="Ja",0,ROUND(E437*IF(F437="",IFERROR(VLOOKUP(D437,Kategorien!$A$5:$E$46,5,FALSE),0),F437)/(100+IF(F437="",IFERROR(VLOOKUP(D437,Kategorien!$A$5:$E$46,5,FALSE),0),F437)),2)))</f>
        <v/>
      </c>
      <c r="I437" s="31">
        <f>IF(H437="","",E437-H437)</f>
        <v/>
      </c>
      <c r="J437" s="31">
        <f>IF(I437="","",IF(G437="Ausgabe",ROUND(I437*IFERROR(VLOOKUP(D437,Kategorien!$A$5:$E$46,4,FALSE),100)/100,2),I437))</f>
        <v/>
      </c>
      <c r="K437" s="32">
        <f>IF(A437="","",MONTH(A437))</f>
        <v/>
      </c>
      <c r="L437" s="31">
        <f>IF(OR(I437="",G437&lt;&gt;"Einnahme"),"",IF(IFERROR(VLOOKUP(D437,Kategorien!$A$5:$E$46,3,FALSE),"Nein")="Ja",I437,""))</f>
        <v/>
      </c>
    </row>
    <row r="438" ht="20" customHeight="1">
      <c r="A438" s="26" t="n"/>
      <c r="B438" s="27" t="n"/>
      <c r="C438" s="27" t="n"/>
      <c r="D438" s="27" t="n"/>
      <c r="E438" s="28" t="n"/>
      <c r="F438" s="29" t="n"/>
      <c r="G438" s="30">
        <f>IF(D438="","",IFERROR(VLOOKUP(D438,Kategorien!$A$5:$E$46,2,FALSE),""))</f>
        <v/>
      </c>
      <c r="H438" s="31">
        <f>IF(OR(E438="",G438=""),"",IF(Profil!$B$14="Ja",0,ROUND(E438*IF(F438="",IFERROR(VLOOKUP(D438,Kategorien!$A$5:$E$46,5,FALSE),0),F438)/(100+IF(F438="",IFERROR(VLOOKUP(D438,Kategorien!$A$5:$E$46,5,FALSE),0),F438)),2)))</f>
        <v/>
      </c>
      <c r="I438" s="31">
        <f>IF(H438="","",E438-H438)</f>
        <v/>
      </c>
      <c r="J438" s="31">
        <f>IF(I438="","",IF(G438="Ausgabe",ROUND(I438*IFERROR(VLOOKUP(D438,Kategorien!$A$5:$E$46,4,FALSE),100)/100,2),I438))</f>
        <v/>
      </c>
      <c r="K438" s="32">
        <f>IF(A438="","",MONTH(A438))</f>
        <v/>
      </c>
      <c r="L438" s="31">
        <f>IF(OR(I438="",G438&lt;&gt;"Einnahme"),"",IF(IFERROR(VLOOKUP(D438,Kategorien!$A$5:$E$46,3,FALSE),"Nein")="Ja",I438,""))</f>
        <v/>
      </c>
    </row>
    <row r="439" ht="20" customHeight="1">
      <c r="A439" s="33" t="n"/>
      <c r="B439" s="34" t="n"/>
      <c r="C439" s="34" t="n"/>
      <c r="D439" s="34" t="n"/>
      <c r="E439" s="35" t="n"/>
      <c r="F439" s="36" t="n"/>
      <c r="G439" s="30">
        <f>IF(D439="","",IFERROR(VLOOKUP(D439,Kategorien!$A$5:$E$46,2,FALSE),""))</f>
        <v/>
      </c>
      <c r="H439" s="31">
        <f>IF(OR(E439="",G439=""),"",IF(Profil!$B$14="Ja",0,ROUND(E439*IF(F439="",IFERROR(VLOOKUP(D439,Kategorien!$A$5:$E$46,5,FALSE),0),F439)/(100+IF(F439="",IFERROR(VLOOKUP(D439,Kategorien!$A$5:$E$46,5,FALSE),0),F439)),2)))</f>
        <v/>
      </c>
      <c r="I439" s="31">
        <f>IF(H439="","",E439-H439)</f>
        <v/>
      </c>
      <c r="J439" s="31">
        <f>IF(I439="","",IF(G439="Ausgabe",ROUND(I439*IFERROR(VLOOKUP(D439,Kategorien!$A$5:$E$46,4,FALSE),100)/100,2),I439))</f>
        <v/>
      </c>
      <c r="K439" s="32">
        <f>IF(A439="","",MONTH(A439))</f>
        <v/>
      </c>
      <c r="L439" s="31">
        <f>IF(OR(I439="",G439&lt;&gt;"Einnahme"),"",IF(IFERROR(VLOOKUP(D439,Kategorien!$A$5:$E$46,3,FALSE),"Nein")="Ja",I439,""))</f>
        <v/>
      </c>
    </row>
    <row r="440" ht="20" customHeight="1">
      <c r="A440" s="26" t="n"/>
      <c r="B440" s="27" t="n"/>
      <c r="C440" s="27" t="n"/>
      <c r="D440" s="27" t="n"/>
      <c r="E440" s="28" t="n"/>
      <c r="F440" s="29" t="n"/>
      <c r="G440" s="30">
        <f>IF(D440="","",IFERROR(VLOOKUP(D440,Kategorien!$A$5:$E$46,2,FALSE),""))</f>
        <v/>
      </c>
      <c r="H440" s="31">
        <f>IF(OR(E440="",G440=""),"",IF(Profil!$B$14="Ja",0,ROUND(E440*IF(F440="",IFERROR(VLOOKUP(D440,Kategorien!$A$5:$E$46,5,FALSE),0),F440)/(100+IF(F440="",IFERROR(VLOOKUP(D440,Kategorien!$A$5:$E$46,5,FALSE),0),F440)),2)))</f>
        <v/>
      </c>
      <c r="I440" s="31">
        <f>IF(H440="","",E440-H440)</f>
        <v/>
      </c>
      <c r="J440" s="31">
        <f>IF(I440="","",IF(G440="Ausgabe",ROUND(I440*IFERROR(VLOOKUP(D440,Kategorien!$A$5:$E$46,4,FALSE),100)/100,2),I440))</f>
        <v/>
      </c>
      <c r="K440" s="32">
        <f>IF(A440="","",MONTH(A440))</f>
        <v/>
      </c>
      <c r="L440" s="31">
        <f>IF(OR(I440="",G440&lt;&gt;"Einnahme"),"",IF(IFERROR(VLOOKUP(D440,Kategorien!$A$5:$E$46,3,FALSE),"Nein")="Ja",I440,""))</f>
        <v/>
      </c>
    </row>
    <row r="441" ht="20" customHeight="1">
      <c r="A441" s="33" t="n"/>
      <c r="B441" s="34" t="n"/>
      <c r="C441" s="34" t="n"/>
      <c r="D441" s="34" t="n"/>
      <c r="E441" s="35" t="n"/>
      <c r="F441" s="36" t="n"/>
      <c r="G441" s="30">
        <f>IF(D441="","",IFERROR(VLOOKUP(D441,Kategorien!$A$5:$E$46,2,FALSE),""))</f>
        <v/>
      </c>
      <c r="H441" s="31">
        <f>IF(OR(E441="",G441=""),"",IF(Profil!$B$14="Ja",0,ROUND(E441*IF(F441="",IFERROR(VLOOKUP(D441,Kategorien!$A$5:$E$46,5,FALSE),0),F441)/(100+IF(F441="",IFERROR(VLOOKUP(D441,Kategorien!$A$5:$E$46,5,FALSE),0),F441)),2)))</f>
        <v/>
      </c>
      <c r="I441" s="31">
        <f>IF(H441="","",E441-H441)</f>
        <v/>
      </c>
      <c r="J441" s="31">
        <f>IF(I441="","",IF(G441="Ausgabe",ROUND(I441*IFERROR(VLOOKUP(D441,Kategorien!$A$5:$E$46,4,FALSE),100)/100,2),I441))</f>
        <v/>
      </c>
      <c r="K441" s="32">
        <f>IF(A441="","",MONTH(A441))</f>
        <v/>
      </c>
      <c r="L441" s="31">
        <f>IF(OR(I441="",G441&lt;&gt;"Einnahme"),"",IF(IFERROR(VLOOKUP(D441,Kategorien!$A$5:$E$46,3,FALSE),"Nein")="Ja",I441,""))</f>
        <v/>
      </c>
    </row>
    <row r="442" ht="20" customHeight="1">
      <c r="A442" s="26" t="n"/>
      <c r="B442" s="27" t="n"/>
      <c r="C442" s="27" t="n"/>
      <c r="D442" s="27" t="n"/>
      <c r="E442" s="28" t="n"/>
      <c r="F442" s="29" t="n"/>
      <c r="G442" s="30">
        <f>IF(D442="","",IFERROR(VLOOKUP(D442,Kategorien!$A$5:$E$46,2,FALSE),""))</f>
        <v/>
      </c>
      <c r="H442" s="31">
        <f>IF(OR(E442="",G442=""),"",IF(Profil!$B$14="Ja",0,ROUND(E442*IF(F442="",IFERROR(VLOOKUP(D442,Kategorien!$A$5:$E$46,5,FALSE),0),F442)/(100+IF(F442="",IFERROR(VLOOKUP(D442,Kategorien!$A$5:$E$46,5,FALSE),0),F442)),2)))</f>
        <v/>
      </c>
      <c r="I442" s="31">
        <f>IF(H442="","",E442-H442)</f>
        <v/>
      </c>
      <c r="J442" s="31">
        <f>IF(I442="","",IF(G442="Ausgabe",ROUND(I442*IFERROR(VLOOKUP(D442,Kategorien!$A$5:$E$46,4,FALSE),100)/100,2),I442))</f>
        <v/>
      </c>
      <c r="K442" s="32">
        <f>IF(A442="","",MONTH(A442))</f>
        <v/>
      </c>
      <c r="L442" s="31">
        <f>IF(OR(I442="",G442&lt;&gt;"Einnahme"),"",IF(IFERROR(VLOOKUP(D442,Kategorien!$A$5:$E$46,3,FALSE),"Nein")="Ja",I442,""))</f>
        <v/>
      </c>
    </row>
    <row r="443" ht="20" customHeight="1">
      <c r="A443" s="33" t="n"/>
      <c r="B443" s="34" t="n"/>
      <c r="C443" s="34" t="n"/>
      <c r="D443" s="34" t="n"/>
      <c r="E443" s="35" t="n"/>
      <c r="F443" s="36" t="n"/>
      <c r="G443" s="30">
        <f>IF(D443="","",IFERROR(VLOOKUP(D443,Kategorien!$A$5:$E$46,2,FALSE),""))</f>
        <v/>
      </c>
      <c r="H443" s="31">
        <f>IF(OR(E443="",G443=""),"",IF(Profil!$B$14="Ja",0,ROUND(E443*IF(F443="",IFERROR(VLOOKUP(D443,Kategorien!$A$5:$E$46,5,FALSE),0),F443)/(100+IF(F443="",IFERROR(VLOOKUP(D443,Kategorien!$A$5:$E$46,5,FALSE),0),F443)),2)))</f>
        <v/>
      </c>
      <c r="I443" s="31">
        <f>IF(H443="","",E443-H443)</f>
        <v/>
      </c>
      <c r="J443" s="31">
        <f>IF(I443="","",IF(G443="Ausgabe",ROUND(I443*IFERROR(VLOOKUP(D443,Kategorien!$A$5:$E$46,4,FALSE),100)/100,2),I443))</f>
        <v/>
      </c>
      <c r="K443" s="32">
        <f>IF(A443="","",MONTH(A443))</f>
        <v/>
      </c>
      <c r="L443" s="31">
        <f>IF(OR(I443="",G443&lt;&gt;"Einnahme"),"",IF(IFERROR(VLOOKUP(D443,Kategorien!$A$5:$E$46,3,FALSE),"Nein")="Ja",I443,""))</f>
        <v/>
      </c>
    </row>
    <row r="444" ht="20" customHeight="1">
      <c r="A444" s="26" t="n"/>
      <c r="B444" s="27" t="n"/>
      <c r="C444" s="27" t="n"/>
      <c r="D444" s="27" t="n"/>
      <c r="E444" s="28" t="n"/>
      <c r="F444" s="29" t="n"/>
      <c r="G444" s="30">
        <f>IF(D444="","",IFERROR(VLOOKUP(D444,Kategorien!$A$5:$E$46,2,FALSE),""))</f>
        <v/>
      </c>
      <c r="H444" s="31">
        <f>IF(OR(E444="",G444=""),"",IF(Profil!$B$14="Ja",0,ROUND(E444*IF(F444="",IFERROR(VLOOKUP(D444,Kategorien!$A$5:$E$46,5,FALSE),0),F444)/(100+IF(F444="",IFERROR(VLOOKUP(D444,Kategorien!$A$5:$E$46,5,FALSE),0),F444)),2)))</f>
        <v/>
      </c>
      <c r="I444" s="31">
        <f>IF(H444="","",E444-H444)</f>
        <v/>
      </c>
      <c r="J444" s="31">
        <f>IF(I444="","",IF(G444="Ausgabe",ROUND(I444*IFERROR(VLOOKUP(D444,Kategorien!$A$5:$E$46,4,FALSE),100)/100,2),I444))</f>
        <v/>
      </c>
      <c r="K444" s="32">
        <f>IF(A444="","",MONTH(A444))</f>
        <v/>
      </c>
      <c r="L444" s="31">
        <f>IF(OR(I444="",G444&lt;&gt;"Einnahme"),"",IF(IFERROR(VLOOKUP(D444,Kategorien!$A$5:$E$46,3,FALSE),"Nein")="Ja",I444,""))</f>
        <v/>
      </c>
    </row>
    <row r="445" ht="20" customHeight="1">
      <c r="A445" s="33" t="n"/>
      <c r="B445" s="34" t="n"/>
      <c r="C445" s="34" t="n"/>
      <c r="D445" s="34" t="n"/>
      <c r="E445" s="35" t="n"/>
      <c r="F445" s="36" t="n"/>
      <c r="G445" s="30">
        <f>IF(D445="","",IFERROR(VLOOKUP(D445,Kategorien!$A$5:$E$46,2,FALSE),""))</f>
        <v/>
      </c>
      <c r="H445" s="31">
        <f>IF(OR(E445="",G445=""),"",IF(Profil!$B$14="Ja",0,ROUND(E445*IF(F445="",IFERROR(VLOOKUP(D445,Kategorien!$A$5:$E$46,5,FALSE),0),F445)/(100+IF(F445="",IFERROR(VLOOKUP(D445,Kategorien!$A$5:$E$46,5,FALSE),0),F445)),2)))</f>
        <v/>
      </c>
      <c r="I445" s="31">
        <f>IF(H445="","",E445-H445)</f>
        <v/>
      </c>
      <c r="J445" s="31">
        <f>IF(I445="","",IF(G445="Ausgabe",ROUND(I445*IFERROR(VLOOKUP(D445,Kategorien!$A$5:$E$46,4,FALSE),100)/100,2),I445))</f>
        <v/>
      </c>
      <c r="K445" s="32">
        <f>IF(A445="","",MONTH(A445))</f>
        <v/>
      </c>
      <c r="L445" s="31">
        <f>IF(OR(I445="",G445&lt;&gt;"Einnahme"),"",IF(IFERROR(VLOOKUP(D445,Kategorien!$A$5:$E$46,3,FALSE),"Nein")="Ja",I445,""))</f>
        <v/>
      </c>
    </row>
    <row r="446" ht="20" customHeight="1">
      <c r="A446" s="26" t="n"/>
      <c r="B446" s="27" t="n"/>
      <c r="C446" s="27" t="n"/>
      <c r="D446" s="27" t="n"/>
      <c r="E446" s="28" t="n"/>
      <c r="F446" s="29" t="n"/>
      <c r="G446" s="30">
        <f>IF(D446="","",IFERROR(VLOOKUP(D446,Kategorien!$A$5:$E$46,2,FALSE),""))</f>
        <v/>
      </c>
      <c r="H446" s="31">
        <f>IF(OR(E446="",G446=""),"",IF(Profil!$B$14="Ja",0,ROUND(E446*IF(F446="",IFERROR(VLOOKUP(D446,Kategorien!$A$5:$E$46,5,FALSE),0),F446)/(100+IF(F446="",IFERROR(VLOOKUP(D446,Kategorien!$A$5:$E$46,5,FALSE),0),F446)),2)))</f>
        <v/>
      </c>
      <c r="I446" s="31">
        <f>IF(H446="","",E446-H446)</f>
        <v/>
      </c>
      <c r="J446" s="31">
        <f>IF(I446="","",IF(G446="Ausgabe",ROUND(I446*IFERROR(VLOOKUP(D446,Kategorien!$A$5:$E$46,4,FALSE),100)/100,2),I446))</f>
        <v/>
      </c>
      <c r="K446" s="32">
        <f>IF(A446="","",MONTH(A446))</f>
        <v/>
      </c>
      <c r="L446" s="31">
        <f>IF(OR(I446="",G446&lt;&gt;"Einnahme"),"",IF(IFERROR(VLOOKUP(D446,Kategorien!$A$5:$E$46,3,FALSE),"Nein")="Ja",I446,""))</f>
        <v/>
      </c>
    </row>
    <row r="447" ht="20" customHeight="1">
      <c r="A447" s="33" t="n"/>
      <c r="B447" s="34" t="n"/>
      <c r="C447" s="34" t="n"/>
      <c r="D447" s="34" t="n"/>
      <c r="E447" s="35" t="n"/>
      <c r="F447" s="36" t="n"/>
      <c r="G447" s="30">
        <f>IF(D447="","",IFERROR(VLOOKUP(D447,Kategorien!$A$5:$E$46,2,FALSE),""))</f>
        <v/>
      </c>
      <c r="H447" s="31">
        <f>IF(OR(E447="",G447=""),"",IF(Profil!$B$14="Ja",0,ROUND(E447*IF(F447="",IFERROR(VLOOKUP(D447,Kategorien!$A$5:$E$46,5,FALSE),0),F447)/(100+IF(F447="",IFERROR(VLOOKUP(D447,Kategorien!$A$5:$E$46,5,FALSE),0),F447)),2)))</f>
        <v/>
      </c>
      <c r="I447" s="31">
        <f>IF(H447="","",E447-H447)</f>
        <v/>
      </c>
      <c r="J447" s="31">
        <f>IF(I447="","",IF(G447="Ausgabe",ROUND(I447*IFERROR(VLOOKUP(D447,Kategorien!$A$5:$E$46,4,FALSE),100)/100,2),I447))</f>
        <v/>
      </c>
      <c r="K447" s="32">
        <f>IF(A447="","",MONTH(A447))</f>
        <v/>
      </c>
      <c r="L447" s="31">
        <f>IF(OR(I447="",G447&lt;&gt;"Einnahme"),"",IF(IFERROR(VLOOKUP(D447,Kategorien!$A$5:$E$46,3,FALSE),"Nein")="Ja",I447,""))</f>
        <v/>
      </c>
    </row>
    <row r="448" ht="20" customHeight="1">
      <c r="A448" s="26" t="n"/>
      <c r="B448" s="27" t="n"/>
      <c r="C448" s="27" t="n"/>
      <c r="D448" s="27" t="n"/>
      <c r="E448" s="28" t="n"/>
      <c r="F448" s="29" t="n"/>
      <c r="G448" s="30">
        <f>IF(D448="","",IFERROR(VLOOKUP(D448,Kategorien!$A$5:$E$46,2,FALSE),""))</f>
        <v/>
      </c>
      <c r="H448" s="31">
        <f>IF(OR(E448="",G448=""),"",IF(Profil!$B$14="Ja",0,ROUND(E448*IF(F448="",IFERROR(VLOOKUP(D448,Kategorien!$A$5:$E$46,5,FALSE),0),F448)/(100+IF(F448="",IFERROR(VLOOKUP(D448,Kategorien!$A$5:$E$46,5,FALSE),0),F448)),2)))</f>
        <v/>
      </c>
      <c r="I448" s="31">
        <f>IF(H448="","",E448-H448)</f>
        <v/>
      </c>
      <c r="J448" s="31">
        <f>IF(I448="","",IF(G448="Ausgabe",ROUND(I448*IFERROR(VLOOKUP(D448,Kategorien!$A$5:$E$46,4,FALSE),100)/100,2),I448))</f>
        <v/>
      </c>
      <c r="K448" s="32">
        <f>IF(A448="","",MONTH(A448))</f>
        <v/>
      </c>
      <c r="L448" s="31">
        <f>IF(OR(I448="",G448&lt;&gt;"Einnahme"),"",IF(IFERROR(VLOOKUP(D448,Kategorien!$A$5:$E$46,3,FALSE),"Nein")="Ja",I448,""))</f>
        <v/>
      </c>
    </row>
    <row r="449" ht="20" customHeight="1">
      <c r="A449" s="33" t="n"/>
      <c r="B449" s="34" t="n"/>
      <c r="C449" s="34" t="n"/>
      <c r="D449" s="34" t="n"/>
      <c r="E449" s="35" t="n"/>
      <c r="F449" s="36" t="n"/>
      <c r="G449" s="30">
        <f>IF(D449="","",IFERROR(VLOOKUP(D449,Kategorien!$A$5:$E$46,2,FALSE),""))</f>
        <v/>
      </c>
      <c r="H449" s="31">
        <f>IF(OR(E449="",G449=""),"",IF(Profil!$B$14="Ja",0,ROUND(E449*IF(F449="",IFERROR(VLOOKUP(D449,Kategorien!$A$5:$E$46,5,FALSE),0),F449)/(100+IF(F449="",IFERROR(VLOOKUP(D449,Kategorien!$A$5:$E$46,5,FALSE),0),F449)),2)))</f>
        <v/>
      </c>
      <c r="I449" s="31">
        <f>IF(H449="","",E449-H449)</f>
        <v/>
      </c>
      <c r="J449" s="31">
        <f>IF(I449="","",IF(G449="Ausgabe",ROUND(I449*IFERROR(VLOOKUP(D449,Kategorien!$A$5:$E$46,4,FALSE),100)/100,2),I449))</f>
        <v/>
      </c>
      <c r="K449" s="32">
        <f>IF(A449="","",MONTH(A449))</f>
        <v/>
      </c>
      <c r="L449" s="31">
        <f>IF(OR(I449="",G449&lt;&gt;"Einnahme"),"",IF(IFERROR(VLOOKUP(D449,Kategorien!$A$5:$E$46,3,FALSE),"Nein")="Ja",I449,""))</f>
        <v/>
      </c>
    </row>
    <row r="450" ht="20" customHeight="1">
      <c r="A450" s="26" t="n"/>
      <c r="B450" s="27" t="n"/>
      <c r="C450" s="27" t="n"/>
      <c r="D450" s="27" t="n"/>
      <c r="E450" s="28" t="n"/>
      <c r="F450" s="29" t="n"/>
      <c r="G450" s="30">
        <f>IF(D450="","",IFERROR(VLOOKUP(D450,Kategorien!$A$5:$E$46,2,FALSE),""))</f>
        <v/>
      </c>
      <c r="H450" s="31">
        <f>IF(OR(E450="",G450=""),"",IF(Profil!$B$14="Ja",0,ROUND(E450*IF(F450="",IFERROR(VLOOKUP(D450,Kategorien!$A$5:$E$46,5,FALSE),0),F450)/(100+IF(F450="",IFERROR(VLOOKUP(D450,Kategorien!$A$5:$E$46,5,FALSE),0),F450)),2)))</f>
        <v/>
      </c>
      <c r="I450" s="31">
        <f>IF(H450="","",E450-H450)</f>
        <v/>
      </c>
      <c r="J450" s="31">
        <f>IF(I450="","",IF(G450="Ausgabe",ROUND(I450*IFERROR(VLOOKUP(D450,Kategorien!$A$5:$E$46,4,FALSE),100)/100,2),I450))</f>
        <v/>
      </c>
      <c r="K450" s="32">
        <f>IF(A450="","",MONTH(A450))</f>
        <v/>
      </c>
      <c r="L450" s="31">
        <f>IF(OR(I450="",G450&lt;&gt;"Einnahme"),"",IF(IFERROR(VLOOKUP(D450,Kategorien!$A$5:$E$46,3,FALSE),"Nein")="Ja",I450,""))</f>
        <v/>
      </c>
    </row>
    <row r="451" ht="20" customHeight="1">
      <c r="A451" s="33" t="n"/>
      <c r="B451" s="34" t="n"/>
      <c r="C451" s="34" t="n"/>
      <c r="D451" s="34" t="n"/>
      <c r="E451" s="35" t="n"/>
      <c r="F451" s="36" t="n"/>
      <c r="G451" s="30">
        <f>IF(D451="","",IFERROR(VLOOKUP(D451,Kategorien!$A$5:$E$46,2,FALSE),""))</f>
        <v/>
      </c>
      <c r="H451" s="31">
        <f>IF(OR(E451="",G451=""),"",IF(Profil!$B$14="Ja",0,ROUND(E451*IF(F451="",IFERROR(VLOOKUP(D451,Kategorien!$A$5:$E$46,5,FALSE),0),F451)/(100+IF(F451="",IFERROR(VLOOKUP(D451,Kategorien!$A$5:$E$46,5,FALSE),0),F451)),2)))</f>
        <v/>
      </c>
      <c r="I451" s="31">
        <f>IF(H451="","",E451-H451)</f>
        <v/>
      </c>
      <c r="J451" s="31">
        <f>IF(I451="","",IF(G451="Ausgabe",ROUND(I451*IFERROR(VLOOKUP(D451,Kategorien!$A$5:$E$46,4,FALSE),100)/100,2),I451))</f>
        <v/>
      </c>
      <c r="K451" s="32">
        <f>IF(A451="","",MONTH(A451))</f>
        <v/>
      </c>
      <c r="L451" s="31">
        <f>IF(OR(I451="",G451&lt;&gt;"Einnahme"),"",IF(IFERROR(VLOOKUP(D451,Kategorien!$A$5:$E$46,3,FALSE),"Nein")="Ja",I451,""))</f>
        <v/>
      </c>
    </row>
    <row r="452" ht="20" customHeight="1">
      <c r="A452" s="26" t="n"/>
      <c r="B452" s="27" t="n"/>
      <c r="C452" s="27" t="n"/>
      <c r="D452" s="27" t="n"/>
      <c r="E452" s="28" t="n"/>
      <c r="F452" s="29" t="n"/>
      <c r="G452" s="30">
        <f>IF(D452="","",IFERROR(VLOOKUP(D452,Kategorien!$A$5:$E$46,2,FALSE),""))</f>
        <v/>
      </c>
      <c r="H452" s="31">
        <f>IF(OR(E452="",G452=""),"",IF(Profil!$B$14="Ja",0,ROUND(E452*IF(F452="",IFERROR(VLOOKUP(D452,Kategorien!$A$5:$E$46,5,FALSE),0),F452)/(100+IF(F452="",IFERROR(VLOOKUP(D452,Kategorien!$A$5:$E$46,5,FALSE),0),F452)),2)))</f>
        <v/>
      </c>
      <c r="I452" s="31">
        <f>IF(H452="","",E452-H452)</f>
        <v/>
      </c>
      <c r="J452" s="31">
        <f>IF(I452="","",IF(G452="Ausgabe",ROUND(I452*IFERROR(VLOOKUP(D452,Kategorien!$A$5:$E$46,4,FALSE),100)/100,2),I452))</f>
        <v/>
      </c>
      <c r="K452" s="32">
        <f>IF(A452="","",MONTH(A452))</f>
        <v/>
      </c>
      <c r="L452" s="31">
        <f>IF(OR(I452="",G452&lt;&gt;"Einnahme"),"",IF(IFERROR(VLOOKUP(D452,Kategorien!$A$5:$E$46,3,FALSE),"Nein")="Ja",I452,""))</f>
        <v/>
      </c>
    </row>
    <row r="453" ht="20" customHeight="1">
      <c r="A453" s="33" t="n"/>
      <c r="B453" s="34" t="n"/>
      <c r="C453" s="34" t="n"/>
      <c r="D453" s="34" t="n"/>
      <c r="E453" s="35" t="n"/>
      <c r="F453" s="36" t="n"/>
      <c r="G453" s="30">
        <f>IF(D453="","",IFERROR(VLOOKUP(D453,Kategorien!$A$5:$E$46,2,FALSE),""))</f>
        <v/>
      </c>
      <c r="H453" s="31">
        <f>IF(OR(E453="",G453=""),"",IF(Profil!$B$14="Ja",0,ROUND(E453*IF(F453="",IFERROR(VLOOKUP(D453,Kategorien!$A$5:$E$46,5,FALSE),0),F453)/(100+IF(F453="",IFERROR(VLOOKUP(D453,Kategorien!$A$5:$E$46,5,FALSE),0),F453)),2)))</f>
        <v/>
      </c>
      <c r="I453" s="31">
        <f>IF(H453="","",E453-H453)</f>
        <v/>
      </c>
      <c r="J453" s="31">
        <f>IF(I453="","",IF(G453="Ausgabe",ROUND(I453*IFERROR(VLOOKUP(D453,Kategorien!$A$5:$E$46,4,FALSE),100)/100,2),I453))</f>
        <v/>
      </c>
      <c r="K453" s="32">
        <f>IF(A453="","",MONTH(A453))</f>
        <v/>
      </c>
      <c r="L453" s="31">
        <f>IF(OR(I453="",G453&lt;&gt;"Einnahme"),"",IF(IFERROR(VLOOKUP(D453,Kategorien!$A$5:$E$46,3,FALSE),"Nein")="Ja",I453,""))</f>
        <v/>
      </c>
    </row>
    <row r="454" ht="20" customHeight="1">
      <c r="A454" s="26" t="n"/>
      <c r="B454" s="27" t="n"/>
      <c r="C454" s="27" t="n"/>
      <c r="D454" s="27" t="n"/>
      <c r="E454" s="28" t="n"/>
      <c r="F454" s="29" t="n"/>
      <c r="G454" s="30">
        <f>IF(D454="","",IFERROR(VLOOKUP(D454,Kategorien!$A$5:$E$46,2,FALSE),""))</f>
        <v/>
      </c>
      <c r="H454" s="31">
        <f>IF(OR(E454="",G454=""),"",IF(Profil!$B$14="Ja",0,ROUND(E454*IF(F454="",IFERROR(VLOOKUP(D454,Kategorien!$A$5:$E$46,5,FALSE),0),F454)/(100+IF(F454="",IFERROR(VLOOKUP(D454,Kategorien!$A$5:$E$46,5,FALSE),0),F454)),2)))</f>
        <v/>
      </c>
      <c r="I454" s="31">
        <f>IF(H454="","",E454-H454)</f>
        <v/>
      </c>
      <c r="J454" s="31">
        <f>IF(I454="","",IF(G454="Ausgabe",ROUND(I454*IFERROR(VLOOKUP(D454,Kategorien!$A$5:$E$46,4,FALSE),100)/100,2),I454))</f>
        <v/>
      </c>
      <c r="K454" s="32">
        <f>IF(A454="","",MONTH(A454))</f>
        <v/>
      </c>
      <c r="L454" s="31">
        <f>IF(OR(I454="",G454&lt;&gt;"Einnahme"),"",IF(IFERROR(VLOOKUP(D454,Kategorien!$A$5:$E$46,3,FALSE),"Nein")="Ja",I454,""))</f>
        <v/>
      </c>
    </row>
    <row r="455" ht="20" customHeight="1">
      <c r="A455" s="33" t="n"/>
      <c r="B455" s="34" t="n"/>
      <c r="C455" s="34" t="n"/>
      <c r="D455" s="34" t="n"/>
      <c r="E455" s="35" t="n"/>
      <c r="F455" s="36" t="n"/>
      <c r="G455" s="30">
        <f>IF(D455="","",IFERROR(VLOOKUP(D455,Kategorien!$A$5:$E$46,2,FALSE),""))</f>
        <v/>
      </c>
      <c r="H455" s="31">
        <f>IF(OR(E455="",G455=""),"",IF(Profil!$B$14="Ja",0,ROUND(E455*IF(F455="",IFERROR(VLOOKUP(D455,Kategorien!$A$5:$E$46,5,FALSE),0),F455)/(100+IF(F455="",IFERROR(VLOOKUP(D455,Kategorien!$A$5:$E$46,5,FALSE),0),F455)),2)))</f>
        <v/>
      </c>
      <c r="I455" s="31">
        <f>IF(H455="","",E455-H455)</f>
        <v/>
      </c>
      <c r="J455" s="31">
        <f>IF(I455="","",IF(G455="Ausgabe",ROUND(I455*IFERROR(VLOOKUP(D455,Kategorien!$A$5:$E$46,4,FALSE),100)/100,2),I455))</f>
        <v/>
      </c>
      <c r="K455" s="32">
        <f>IF(A455="","",MONTH(A455))</f>
        <v/>
      </c>
      <c r="L455" s="31">
        <f>IF(OR(I455="",G455&lt;&gt;"Einnahme"),"",IF(IFERROR(VLOOKUP(D455,Kategorien!$A$5:$E$46,3,FALSE),"Nein")="Ja",I455,""))</f>
        <v/>
      </c>
    </row>
    <row r="456" ht="20" customHeight="1">
      <c r="A456" s="26" t="n"/>
      <c r="B456" s="27" t="n"/>
      <c r="C456" s="27" t="n"/>
      <c r="D456" s="27" t="n"/>
      <c r="E456" s="28" t="n"/>
      <c r="F456" s="29" t="n"/>
      <c r="G456" s="30">
        <f>IF(D456="","",IFERROR(VLOOKUP(D456,Kategorien!$A$5:$E$46,2,FALSE),""))</f>
        <v/>
      </c>
      <c r="H456" s="31">
        <f>IF(OR(E456="",G456=""),"",IF(Profil!$B$14="Ja",0,ROUND(E456*IF(F456="",IFERROR(VLOOKUP(D456,Kategorien!$A$5:$E$46,5,FALSE),0),F456)/(100+IF(F456="",IFERROR(VLOOKUP(D456,Kategorien!$A$5:$E$46,5,FALSE),0),F456)),2)))</f>
        <v/>
      </c>
      <c r="I456" s="31">
        <f>IF(H456="","",E456-H456)</f>
        <v/>
      </c>
      <c r="J456" s="31">
        <f>IF(I456="","",IF(G456="Ausgabe",ROUND(I456*IFERROR(VLOOKUP(D456,Kategorien!$A$5:$E$46,4,FALSE),100)/100,2),I456))</f>
        <v/>
      </c>
      <c r="K456" s="32">
        <f>IF(A456="","",MONTH(A456))</f>
        <v/>
      </c>
      <c r="L456" s="31">
        <f>IF(OR(I456="",G456&lt;&gt;"Einnahme"),"",IF(IFERROR(VLOOKUP(D456,Kategorien!$A$5:$E$46,3,FALSE),"Nein")="Ja",I456,""))</f>
        <v/>
      </c>
    </row>
    <row r="457" ht="20" customHeight="1">
      <c r="A457" s="33" t="n"/>
      <c r="B457" s="34" t="n"/>
      <c r="C457" s="34" t="n"/>
      <c r="D457" s="34" t="n"/>
      <c r="E457" s="35" t="n"/>
      <c r="F457" s="36" t="n"/>
      <c r="G457" s="30">
        <f>IF(D457="","",IFERROR(VLOOKUP(D457,Kategorien!$A$5:$E$46,2,FALSE),""))</f>
        <v/>
      </c>
      <c r="H457" s="31">
        <f>IF(OR(E457="",G457=""),"",IF(Profil!$B$14="Ja",0,ROUND(E457*IF(F457="",IFERROR(VLOOKUP(D457,Kategorien!$A$5:$E$46,5,FALSE),0),F457)/(100+IF(F457="",IFERROR(VLOOKUP(D457,Kategorien!$A$5:$E$46,5,FALSE),0),F457)),2)))</f>
        <v/>
      </c>
      <c r="I457" s="31">
        <f>IF(H457="","",E457-H457)</f>
        <v/>
      </c>
      <c r="J457" s="31">
        <f>IF(I457="","",IF(G457="Ausgabe",ROUND(I457*IFERROR(VLOOKUP(D457,Kategorien!$A$5:$E$46,4,FALSE),100)/100,2),I457))</f>
        <v/>
      </c>
      <c r="K457" s="32">
        <f>IF(A457="","",MONTH(A457))</f>
        <v/>
      </c>
      <c r="L457" s="31">
        <f>IF(OR(I457="",G457&lt;&gt;"Einnahme"),"",IF(IFERROR(VLOOKUP(D457,Kategorien!$A$5:$E$46,3,FALSE),"Nein")="Ja",I457,""))</f>
        <v/>
      </c>
    </row>
    <row r="458" ht="20" customHeight="1">
      <c r="A458" s="26" t="n"/>
      <c r="B458" s="27" t="n"/>
      <c r="C458" s="27" t="n"/>
      <c r="D458" s="27" t="n"/>
      <c r="E458" s="28" t="n"/>
      <c r="F458" s="29" t="n"/>
      <c r="G458" s="30">
        <f>IF(D458="","",IFERROR(VLOOKUP(D458,Kategorien!$A$5:$E$46,2,FALSE),""))</f>
        <v/>
      </c>
      <c r="H458" s="31">
        <f>IF(OR(E458="",G458=""),"",IF(Profil!$B$14="Ja",0,ROUND(E458*IF(F458="",IFERROR(VLOOKUP(D458,Kategorien!$A$5:$E$46,5,FALSE),0),F458)/(100+IF(F458="",IFERROR(VLOOKUP(D458,Kategorien!$A$5:$E$46,5,FALSE),0),F458)),2)))</f>
        <v/>
      </c>
      <c r="I458" s="31">
        <f>IF(H458="","",E458-H458)</f>
        <v/>
      </c>
      <c r="J458" s="31">
        <f>IF(I458="","",IF(G458="Ausgabe",ROUND(I458*IFERROR(VLOOKUP(D458,Kategorien!$A$5:$E$46,4,FALSE),100)/100,2),I458))</f>
        <v/>
      </c>
      <c r="K458" s="32">
        <f>IF(A458="","",MONTH(A458))</f>
        <v/>
      </c>
      <c r="L458" s="31">
        <f>IF(OR(I458="",G458&lt;&gt;"Einnahme"),"",IF(IFERROR(VLOOKUP(D458,Kategorien!$A$5:$E$46,3,FALSE),"Nein")="Ja",I458,""))</f>
        <v/>
      </c>
    </row>
    <row r="459" ht="20" customHeight="1">
      <c r="A459" s="33" t="n"/>
      <c r="B459" s="34" t="n"/>
      <c r="C459" s="34" t="n"/>
      <c r="D459" s="34" t="n"/>
      <c r="E459" s="35" t="n"/>
      <c r="F459" s="36" t="n"/>
      <c r="G459" s="30">
        <f>IF(D459="","",IFERROR(VLOOKUP(D459,Kategorien!$A$5:$E$46,2,FALSE),""))</f>
        <v/>
      </c>
      <c r="H459" s="31">
        <f>IF(OR(E459="",G459=""),"",IF(Profil!$B$14="Ja",0,ROUND(E459*IF(F459="",IFERROR(VLOOKUP(D459,Kategorien!$A$5:$E$46,5,FALSE),0),F459)/(100+IF(F459="",IFERROR(VLOOKUP(D459,Kategorien!$A$5:$E$46,5,FALSE),0),F459)),2)))</f>
        <v/>
      </c>
      <c r="I459" s="31">
        <f>IF(H459="","",E459-H459)</f>
        <v/>
      </c>
      <c r="J459" s="31">
        <f>IF(I459="","",IF(G459="Ausgabe",ROUND(I459*IFERROR(VLOOKUP(D459,Kategorien!$A$5:$E$46,4,FALSE),100)/100,2),I459))</f>
        <v/>
      </c>
      <c r="K459" s="32">
        <f>IF(A459="","",MONTH(A459))</f>
        <v/>
      </c>
      <c r="L459" s="31">
        <f>IF(OR(I459="",G459&lt;&gt;"Einnahme"),"",IF(IFERROR(VLOOKUP(D459,Kategorien!$A$5:$E$46,3,FALSE),"Nein")="Ja",I459,""))</f>
        <v/>
      </c>
    </row>
    <row r="460" ht="20" customHeight="1">
      <c r="A460" s="26" t="n"/>
      <c r="B460" s="27" t="n"/>
      <c r="C460" s="27" t="n"/>
      <c r="D460" s="27" t="n"/>
      <c r="E460" s="28" t="n"/>
      <c r="F460" s="29" t="n"/>
      <c r="G460" s="30">
        <f>IF(D460="","",IFERROR(VLOOKUP(D460,Kategorien!$A$5:$E$46,2,FALSE),""))</f>
        <v/>
      </c>
      <c r="H460" s="31">
        <f>IF(OR(E460="",G460=""),"",IF(Profil!$B$14="Ja",0,ROUND(E460*IF(F460="",IFERROR(VLOOKUP(D460,Kategorien!$A$5:$E$46,5,FALSE),0),F460)/(100+IF(F460="",IFERROR(VLOOKUP(D460,Kategorien!$A$5:$E$46,5,FALSE),0),F460)),2)))</f>
        <v/>
      </c>
      <c r="I460" s="31">
        <f>IF(H460="","",E460-H460)</f>
        <v/>
      </c>
      <c r="J460" s="31">
        <f>IF(I460="","",IF(G460="Ausgabe",ROUND(I460*IFERROR(VLOOKUP(D460,Kategorien!$A$5:$E$46,4,FALSE),100)/100,2),I460))</f>
        <v/>
      </c>
      <c r="K460" s="32">
        <f>IF(A460="","",MONTH(A460))</f>
        <v/>
      </c>
      <c r="L460" s="31">
        <f>IF(OR(I460="",G460&lt;&gt;"Einnahme"),"",IF(IFERROR(VLOOKUP(D460,Kategorien!$A$5:$E$46,3,FALSE),"Nein")="Ja",I460,""))</f>
        <v/>
      </c>
    </row>
    <row r="461" ht="20" customHeight="1">
      <c r="A461" s="33" t="n"/>
      <c r="B461" s="34" t="n"/>
      <c r="C461" s="34" t="n"/>
      <c r="D461" s="34" t="n"/>
      <c r="E461" s="35" t="n"/>
      <c r="F461" s="36" t="n"/>
      <c r="G461" s="30">
        <f>IF(D461="","",IFERROR(VLOOKUP(D461,Kategorien!$A$5:$E$46,2,FALSE),""))</f>
        <v/>
      </c>
      <c r="H461" s="31">
        <f>IF(OR(E461="",G461=""),"",IF(Profil!$B$14="Ja",0,ROUND(E461*IF(F461="",IFERROR(VLOOKUP(D461,Kategorien!$A$5:$E$46,5,FALSE),0),F461)/(100+IF(F461="",IFERROR(VLOOKUP(D461,Kategorien!$A$5:$E$46,5,FALSE),0),F461)),2)))</f>
        <v/>
      </c>
      <c r="I461" s="31">
        <f>IF(H461="","",E461-H461)</f>
        <v/>
      </c>
      <c r="J461" s="31">
        <f>IF(I461="","",IF(G461="Ausgabe",ROUND(I461*IFERROR(VLOOKUP(D461,Kategorien!$A$5:$E$46,4,FALSE),100)/100,2),I461))</f>
        <v/>
      </c>
      <c r="K461" s="32">
        <f>IF(A461="","",MONTH(A461))</f>
        <v/>
      </c>
      <c r="L461" s="31">
        <f>IF(OR(I461="",G461&lt;&gt;"Einnahme"),"",IF(IFERROR(VLOOKUP(D461,Kategorien!$A$5:$E$46,3,FALSE),"Nein")="Ja",I461,""))</f>
        <v/>
      </c>
    </row>
    <row r="462" ht="20" customHeight="1">
      <c r="A462" s="26" t="n"/>
      <c r="B462" s="27" t="n"/>
      <c r="C462" s="27" t="n"/>
      <c r="D462" s="27" t="n"/>
      <c r="E462" s="28" t="n"/>
      <c r="F462" s="29" t="n"/>
      <c r="G462" s="30">
        <f>IF(D462="","",IFERROR(VLOOKUP(D462,Kategorien!$A$5:$E$46,2,FALSE),""))</f>
        <v/>
      </c>
      <c r="H462" s="31">
        <f>IF(OR(E462="",G462=""),"",IF(Profil!$B$14="Ja",0,ROUND(E462*IF(F462="",IFERROR(VLOOKUP(D462,Kategorien!$A$5:$E$46,5,FALSE),0),F462)/(100+IF(F462="",IFERROR(VLOOKUP(D462,Kategorien!$A$5:$E$46,5,FALSE),0),F462)),2)))</f>
        <v/>
      </c>
      <c r="I462" s="31">
        <f>IF(H462="","",E462-H462)</f>
        <v/>
      </c>
      <c r="J462" s="31">
        <f>IF(I462="","",IF(G462="Ausgabe",ROUND(I462*IFERROR(VLOOKUP(D462,Kategorien!$A$5:$E$46,4,FALSE),100)/100,2),I462))</f>
        <v/>
      </c>
      <c r="K462" s="32">
        <f>IF(A462="","",MONTH(A462))</f>
        <v/>
      </c>
      <c r="L462" s="31">
        <f>IF(OR(I462="",G462&lt;&gt;"Einnahme"),"",IF(IFERROR(VLOOKUP(D462,Kategorien!$A$5:$E$46,3,FALSE),"Nein")="Ja",I462,""))</f>
        <v/>
      </c>
    </row>
    <row r="463" ht="20" customHeight="1">
      <c r="A463" s="33" t="n"/>
      <c r="B463" s="34" t="n"/>
      <c r="C463" s="34" t="n"/>
      <c r="D463" s="34" t="n"/>
      <c r="E463" s="35" t="n"/>
      <c r="F463" s="36" t="n"/>
      <c r="G463" s="30">
        <f>IF(D463="","",IFERROR(VLOOKUP(D463,Kategorien!$A$5:$E$46,2,FALSE),""))</f>
        <v/>
      </c>
      <c r="H463" s="31">
        <f>IF(OR(E463="",G463=""),"",IF(Profil!$B$14="Ja",0,ROUND(E463*IF(F463="",IFERROR(VLOOKUP(D463,Kategorien!$A$5:$E$46,5,FALSE),0),F463)/(100+IF(F463="",IFERROR(VLOOKUP(D463,Kategorien!$A$5:$E$46,5,FALSE),0),F463)),2)))</f>
        <v/>
      </c>
      <c r="I463" s="31">
        <f>IF(H463="","",E463-H463)</f>
        <v/>
      </c>
      <c r="J463" s="31">
        <f>IF(I463="","",IF(G463="Ausgabe",ROUND(I463*IFERROR(VLOOKUP(D463,Kategorien!$A$5:$E$46,4,FALSE),100)/100,2),I463))</f>
        <v/>
      </c>
      <c r="K463" s="32">
        <f>IF(A463="","",MONTH(A463))</f>
        <v/>
      </c>
      <c r="L463" s="31">
        <f>IF(OR(I463="",G463&lt;&gt;"Einnahme"),"",IF(IFERROR(VLOOKUP(D463,Kategorien!$A$5:$E$46,3,FALSE),"Nein")="Ja",I463,""))</f>
        <v/>
      </c>
    </row>
    <row r="464" ht="20" customHeight="1">
      <c r="A464" s="26" t="n"/>
      <c r="B464" s="27" t="n"/>
      <c r="C464" s="27" t="n"/>
      <c r="D464" s="27" t="n"/>
      <c r="E464" s="28" t="n"/>
      <c r="F464" s="29" t="n"/>
      <c r="G464" s="30">
        <f>IF(D464="","",IFERROR(VLOOKUP(D464,Kategorien!$A$5:$E$46,2,FALSE),""))</f>
        <v/>
      </c>
      <c r="H464" s="31">
        <f>IF(OR(E464="",G464=""),"",IF(Profil!$B$14="Ja",0,ROUND(E464*IF(F464="",IFERROR(VLOOKUP(D464,Kategorien!$A$5:$E$46,5,FALSE),0),F464)/(100+IF(F464="",IFERROR(VLOOKUP(D464,Kategorien!$A$5:$E$46,5,FALSE),0),F464)),2)))</f>
        <v/>
      </c>
      <c r="I464" s="31">
        <f>IF(H464="","",E464-H464)</f>
        <v/>
      </c>
      <c r="J464" s="31">
        <f>IF(I464="","",IF(G464="Ausgabe",ROUND(I464*IFERROR(VLOOKUP(D464,Kategorien!$A$5:$E$46,4,FALSE),100)/100,2),I464))</f>
        <v/>
      </c>
      <c r="K464" s="32">
        <f>IF(A464="","",MONTH(A464))</f>
        <v/>
      </c>
      <c r="L464" s="31">
        <f>IF(OR(I464="",G464&lt;&gt;"Einnahme"),"",IF(IFERROR(VLOOKUP(D464,Kategorien!$A$5:$E$46,3,FALSE),"Nein")="Ja",I464,""))</f>
        <v/>
      </c>
    </row>
    <row r="465" ht="20" customHeight="1">
      <c r="A465" s="33" t="n"/>
      <c r="B465" s="34" t="n"/>
      <c r="C465" s="34" t="n"/>
      <c r="D465" s="34" t="n"/>
      <c r="E465" s="35" t="n"/>
      <c r="F465" s="36" t="n"/>
      <c r="G465" s="30">
        <f>IF(D465="","",IFERROR(VLOOKUP(D465,Kategorien!$A$5:$E$46,2,FALSE),""))</f>
        <v/>
      </c>
      <c r="H465" s="31">
        <f>IF(OR(E465="",G465=""),"",IF(Profil!$B$14="Ja",0,ROUND(E465*IF(F465="",IFERROR(VLOOKUP(D465,Kategorien!$A$5:$E$46,5,FALSE),0),F465)/(100+IF(F465="",IFERROR(VLOOKUP(D465,Kategorien!$A$5:$E$46,5,FALSE),0),F465)),2)))</f>
        <v/>
      </c>
      <c r="I465" s="31">
        <f>IF(H465="","",E465-H465)</f>
        <v/>
      </c>
      <c r="J465" s="31">
        <f>IF(I465="","",IF(G465="Ausgabe",ROUND(I465*IFERROR(VLOOKUP(D465,Kategorien!$A$5:$E$46,4,FALSE),100)/100,2),I465))</f>
        <v/>
      </c>
      <c r="K465" s="32">
        <f>IF(A465="","",MONTH(A465))</f>
        <v/>
      </c>
      <c r="L465" s="31">
        <f>IF(OR(I465="",G465&lt;&gt;"Einnahme"),"",IF(IFERROR(VLOOKUP(D465,Kategorien!$A$5:$E$46,3,FALSE),"Nein")="Ja",I465,""))</f>
        <v/>
      </c>
    </row>
    <row r="466" ht="20" customHeight="1">
      <c r="A466" s="26" t="n"/>
      <c r="B466" s="27" t="n"/>
      <c r="C466" s="27" t="n"/>
      <c r="D466" s="27" t="n"/>
      <c r="E466" s="28" t="n"/>
      <c r="F466" s="29" t="n"/>
      <c r="G466" s="30">
        <f>IF(D466="","",IFERROR(VLOOKUP(D466,Kategorien!$A$5:$E$46,2,FALSE),""))</f>
        <v/>
      </c>
      <c r="H466" s="31">
        <f>IF(OR(E466="",G466=""),"",IF(Profil!$B$14="Ja",0,ROUND(E466*IF(F466="",IFERROR(VLOOKUP(D466,Kategorien!$A$5:$E$46,5,FALSE),0),F466)/(100+IF(F466="",IFERROR(VLOOKUP(D466,Kategorien!$A$5:$E$46,5,FALSE),0),F466)),2)))</f>
        <v/>
      </c>
      <c r="I466" s="31">
        <f>IF(H466="","",E466-H466)</f>
        <v/>
      </c>
      <c r="J466" s="31">
        <f>IF(I466="","",IF(G466="Ausgabe",ROUND(I466*IFERROR(VLOOKUP(D466,Kategorien!$A$5:$E$46,4,FALSE),100)/100,2),I466))</f>
        <v/>
      </c>
      <c r="K466" s="32">
        <f>IF(A466="","",MONTH(A466))</f>
        <v/>
      </c>
      <c r="L466" s="31">
        <f>IF(OR(I466="",G466&lt;&gt;"Einnahme"),"",IF(IFERROR(VLOOKUP(D466,Kategorien!$A$5:$E$46,3,FALSE),"Nein")="Ja",I466,""))</f>
        <v/>
      </c>
    </row>
    <row r="467" ht="20" customHeight="1">
      <c r="A467" s="33" t="n"/>
      <c r="B467" s="34" t="n"/>
      <c r="C467" s="34" t="n"/>
      <c r="D467" s="34" t="n"/>
      <c r="E467" s="35" t="n"/>
      <c r="F467" s="36" t="n"/>
      <c r="G467" s="30">
        <f>IF(D467="","",IFERROR(VLOOKUP(D467,Kategorien!$A$5:$E$46,2,FALSE),""))</f>
        <v/>
      </c>
      <c r="H467" s="31">
        <f>IF(OR(E467="",G467=""),"",IF(Profil!$B$14="Ja",0,ROUND(E467*IF(F467="",IFERROR(VLOOKUP(D467,Kategorien!$A$5:$E$46,5,FALSE),0),F467)/(100+IF(F467="",IFERROR(VLOOKUP(D467,Kategorien!$A$5:$E$46,5,FALSE),0),F467)),2)))</f>
        <v/>
      </c>
      <c r="I467" s="31">
        <f>IF(H467="","",E467-H467)</f>
        <v/>
      </c>
      <c r="J467" s="31">
        <f>IF(I467="","",IF(G467="Ausgabe",ROUND(I467*IFERROR(VLOOKUP(D467,Kategorien!$A$5:$E$46,4,FALSE),100)/100,2),I467))</f>
        <v/>
      </c>
      <c r="K467" s="32">
        <f>IF(A467="","",MONTH(A467))</f>
        <v/>
      </c>
      <c r="L467" s="31">
        <f>IF(OR(I467="",G467&lt;&gt;"Einnahme"),"",IF(IFERROR(VLOOKUP(D467,Kategorien!$A$5:$E$46,3,FALSE),"Nein")="Ja",I467,""))</f>
        <v/>
      </c>
    </row>
    <row r="468" ht="20" customHeight="1">
      <c r="A468" s="26" t="n"/>
      <c r="B468" s="27" t="n"/>
      <c r="C468" s="27" t="n"/>
      <c r="D468" s="27" t="n"/>
      <c r="E468" s="28" t="n"/>
      <c r="F468" s="29" t="n"/>
      <c r="G468" s="30">
        <f>IF(D468="","",IFERROR(VLOOKUP(D468,Kategorien!$A$5:$E$46,2,FALSE),""))</f>
        <v/>
      </c>
      <c r="H468" s="31">
        <f>IF(OR(E468="",G468=""),"",IF(Profil!$B$14="Ja",0,ROUND(E468*IF(F468="",IFERROR(VLOOKUP(D468,Kategorien!$A$5:$E$46,5,FALSE),0),F468)/(100+IF(F468="",IFERROR(VLOOKUP(D468,Kategorien!$A$5:$E$46,5,FALSE),0),F468)),2)))</f>
        <v/>
      </c>
      <c r="I468" s="31">
        <f>IF(H468="","",E468-H468)</f>
        <v/>
      </c>
      <c r="J468" s="31">
        <f>IF(I468="","",IF(G468="Ausgabe",ROUND(I468*IFERROR(VLOOKUP(D468,Kategorien!$A$5:$E$46,4,FALSE),100)/100,2),I468))</f>
        <v/>
      </c>
      <c r="K468" s="32">
        <f>IF(A468="","",MONTH(A468))</f>
        <v/>
      </c>
      <c r="L468" s="31">
        <f>IF(OR(I468="",G468&lt;&gt;"Einnahme"),"",IF(IFERROR(VLOOKUP(D468,Kategorien!$A$5:$E$46,3,FALSE),"Nein")="Ja",I468,""))</f>
        <v/>
      </c>
    </row>
    <row r="469" ht="20" customHeight="1">
      <c r="A469" s="33" t="n"/>
      <c r="B469" s="34" t="n"/>
      <c r="C469" s="34" t="n"/>
      <c r="D469" s="34" t="n"/>
      <c r="E469" s="35" t="n"/>
      <c r="F469" s="36" t="n"/>
      <c r="G469" s="30">
        <f>IF(D469="","",IFERROR(VLOOKUP(D469,Kategorien!$A$5:$E$46,2,FALSE),""))</f>
        <v/>
      </c>
      <c r="H469" s="31">
        <f>IF(OR(E469="",G469=""),"",IF(Profil!$B$14="Ja",0,ROUND(E469*IF(F469="",IFERROR(VLOOKUP(D469,Kategorien!$A$5:$E$46,5,FALSE),0),F469)/(100+IF(F469="",IFERROR(VLOOKUP(D469,Kategorien!$A$5:$E$46,5,FALSE),0),F469)),2)))</f>
        <v/>
      </c>
      <c r="I469" s="31">
        <f>IF(H469="","",E469-H469)</f>
        <v/>
      </c>
      <c r="J469" s="31">
        <f>IF(I469="","",IF(G469="Ausgabe",ROUND(I469*IFERROR(VLOOKUP(D469,Kategorien!$A$5:$E$46,4,FALSE),100)/100,2),I469))</f>
        <v/>
      </c>
      <c r="K469" s="32">
        <f>IF(A469="","",MONTH(A469))</f>
        <v/>
      </c>
      <c r="L469" s="31">
        <f>IF(OR(I469="",G469&lt;&gt;"Einnahme"),"",IF(IFERROR(VLOOKUP(D469,Kategorien!$A$5:$E$46,3,FALSE),"Nein")="Ja",I469,""))</f>
        <v/>
      </c>
    </row>
    <row r="470" ht="20" customHeight="1">
      <c r="A470" s="26" t="n"/>
      <c r="B470" s="27" t="n"/>
      <c r="C470" s="27" t="n"/>
      <c r="D470" s="27" t="n"/>
      <c r="E470" s="28" t="n"/>
      <c r="F470" s="29" t="n"/>
      <c r="G470" s="30">
        <f>IF(D470="","",IFERROR(VLOOKUP(D470,Kategorien!$A$5:$E$46,2,FALSE),""))</f>
        <v/>
      </c>
      <c r="H470" s="31">
        <f>IF(OR(E470="",G470=""),"",IF(Profil!$B$14="Ja",0,ROUND(E470*IF(F470="",IFERROR(VLOOKUP(D470,Kategorien!$A$5:$E$46,5,FALSE),0),F470)/(100+IF(F470="",IFERROR(VLOOKUP(D470,Kategorien!$A$5:$E$46,5,FALSE),0),F470)),2)))</f>
        <v/>
      </c>
      <c r="I470" s="31">
        <f>IF(H470="","",E470-H470)</f>
        <v/>
      </c>
      <c r="J470" s="31">
        <f>IF(I470="","",IF(G470="Ausgabe",ROUND(I470*IFERROR(VLOOKUP(D470,Kategorien!$A$5:$E$46,4,FALSE),100)/100,2),I470))</f>
        <v/>
      </c>
      <c r="K470" s="32">
        <f>IF(A470="","",MONTH(A470))</f>
        <v/>
      </c>
      <c r="L470" s="31">
        <f>IF(OR(I470="",G470&lt;&gt;"Einnahme"),"",IF(IFERROR(VLOOKUP(D470,Kategorien!$A$5:$E$46,3,FALSE),"Nein")="Ja",I470,""))</f>
        <v/>
      </c>
    </row>
    <row r="471" ht="20" customHeight="1">
      <c r="A471" s="33" t="n"/>
      <c r="B471" s="34" t="n"/>
      <c r="C471" s="34" t="n"/>
      <c r="D471" s="34" t="n"/>
      <c r="E471" s="35" t="n"/>
      <c r="F471" s="36" t="n"/>
      <c r="G471" s="30">
        <f>IF(D471="","",IFERROR(VLOOKUP(D471,Kategorien!$A$5:$E$46,2,FALSE),""))</f>
        <v/>
      </c>
      <c r="H471" s="31">
        <f>IF(OR(E471="",G471=""),"",IF(Profil!$B$14="Ja",0,ROUND(E471*IF(F471="",IFERROR(VLOOKUP(D471,Kategorien!$A$5:$E$46,5,FALSE),0),F471)/(100+IF(F471="",IFERROR(VLOOKUP(D471,Kategorien!$A$5:$E$46,5,FALSE),0),F471)),2)))</f>
        <v/>
      </c>
      <c r="I471" s="31">
        <f>IF(H471="","",E471-H471)</f>
        <v/>
      </c>
      <c r="J471" s="31">
        <f>IF(I471="","",IF(G471="Ausgabe",ROUND(I471*IFERROR(VLOOKUP(D471,Kategorien!$A$5:$E$46,4,FALSE),100)/100,2),I471))</f>
        <v/>
      </c>
      <c r="K471" s="32">
        <f>IF(A471="","",MONTH(A471))</f>
        <v/>
      </c>
      <c r="L471" s="31">
        <f>IF(OR(I471="",G471&lt;&gt;"Einnahme"),"",IF(IFERROR(VLOOKUP(D471,Kategorien!$A$5:$E$46,3,FALSE),"Nein")="Ja",I471,""))</f>
        <v/>
      </c>
    </row>
    <row r="472" ht="20" customHeight="1">
      <c r="A472" s="26" t="n"/>
      <c r="B472" s="27" t="n"/>
      <c r="C472" s="27" t="n"/>
      <c r="D472" s="27" t="n"/>
      <c r="E472" s="28" t="n"/>
      <c r="F472" s="29" t="n"/>
      <c r="G472" s="30">
        <f>IF(D472="","",IFERROR(VLOOKUP(D472,Kategorien!$A$5:$E$46,2,FALSE),""))</f>
        <v/>
      </c>
      <c r="H472" s="31">
        <f>IF(OR(E472="",G472=""),"",IF(Profil!$B$14="Ja",0,ROUND(E472*IF(F472="",IFERROR(VLOOKUP(D472,Kategorien!$A$5:$E$46,5,FALSE),0),F472)/(100+IF(F472="",IFERROR(VLOOKUP(D472,Kategorien!$A$5:$E$46,5,FALSE),0),F472)),2)))</f>
        <v/>
      </c>
      <c r="I472" s="31">
        <f>IF(H472="","",E472-H472)</f>
        <v/>
      </c>
      <c r="J472" s="31">
        <f>IF(I472="","",IF(G472="Ausgabe",ROUND(I472*IFERROR(VLOOKUP(D472,Kategorien!$A$5:$E$46,4,FALSE),100)/100,2),I472))</f>
        <v/>
      </c>
      <c r="K472" s="32">
        <f>IF(A472="","",MONTH(A472))</f>
        <v/>
      </c>
      <c r="L472" s="31">
        <f>IF(OR(I472="",G472&lt;&gt;"Einnahme"),"",IF(IFERROR(VLOOKUP(D472,Kategorien!$A$5:$E$46,3,FALSE),"Nein")="Ja",I472,""))</f>
        <v/>
      </c>
    </row>
    <row r="473" ht="20" customHeight="1">
      <c r="A473" s="33" t="n"/>
      <c r="B473" s="34" t="n"/>
      <c r="C473" s="34" t="n"/>
      <c r="D473" s="34" t="n"/>
      <c r="E473" s="35" t="n"/>
      <c r="F473" s="36" t="n"/>
      <c r="G473" s="30">
        <f>IF(D473="","",IFERROR(VLOOKUP(D473,Kategorien!$A$5:$E$46,2,FALSE),""))</f>
        <v/>
      </c>
      <c r="H473" s="31">
        <f>IF(OR(E473="",G473=""),"",IF(Profil!$B$14="Ja",0,ROUND(E473*IF(F473="",IFERROR(VLOOKUP(D473,Kategorien!$A$5:$E$46,5,FALSE),0),F473)/(100+IF(F473="",IFERROR(VLOOKUP(D473,Kategorien!$A$5:$E$46,5,FALSE),0),F473)),2)))</f>
        <v/>
      </c>
      <c r="I473" s="31">
        <f>IF(H473="","",E473-H473)</f>
        <v/>
      </c>
      <c r="J473" s="31">
        <f>IF(I473="","",IF(G473="Ausgabe",ROUND(I473*IFERROR(VLOOKUP(D473,Kategorien!$A$5:$E$46,4,FALSE),100)/100,2),I473))</f>
        <v/>
      </c>
      <c r="K473" s="32">
        <f>IF(A473="","",MONTH(A473))</f>
        <v/>
      </c>
      <c r="L473" s="31">
        <f>IF(OR(I473="",G473&lt;&gt;"Einnahme"),"",IF(IFERROR(VLOOKUP(D473,Kategorien!$A$5:$E$46,3,FALSE),"Nein")="Ja",I473,""))</f>
        <v/>
      </c>
    </row>
    <row r="474" ht="20" customHeight="1">
      <c r="A474" s="26" t="n"/>
      <c r="B474" s="27" t="n"/>
      <c r="C474" s="27" t="n"/>
      <c r="D474" s="27" t="n"/>
      <c r="E474" s="28" t="n"/>
      <c r="F474" s="29" t="n"/>
      <c r="G474" s="30">
        <f>IF(D474="","",IFERROR(VLOOKUP(D474,Kategorien!$A$5:$E$46,2,FALSE),""))</f>
        <v/>
      </c>
      <c r="H474" s="31">
        <f>IF(OR(E474="",G474=""),"",IF(Profil!$B$14="Ja",0,ROUND(E474*IF(F474="",IFERROR(VLOOKUP(D474,Kategorien!$A$5:$E$46,5,FALSE),0),F474)/(100+IF(F474="",IFERROR(VLOOKUP(D474,Kategorien!$A$5:$E$46,5,FALSE),0),F474)),2)))</f>
        <v/>
      </c>
      <c r="I474" s="31">
        <f>IF(H474="","",E474-H474)</f>
        <v/>
      </c>
      <c r="J474" s="31">
        <f>IF(I474="","",IF(G474="Ausgabe",ROUND(I474*IFERROR(VLOOKUP(D474,Kategorien!$A$5:$E$46,4,FALSE),100)/100,2),I474))</f>
        <v/>
      </c>
      <c r="K474" s="32">
        <f>IF(A474="","",MONTH(A474))</f>
        <v/>
      </c>
      <c r="L474" s="31">
        <f>IF(OR(I474="",G474&lt;&gt;"Einnahme"),"",IF(IFERROR(VLOOKUP(D474,Kategorien!$A$5:$E$46,3,FALSE),"Nein")="Ja",I474,""))</f>
        <v/>
      </c>
    </row>
    <row r="475" ht="20" customHeight="1">
      <c r="A475" s="33" t="n"/>
      <c r="B475" s="34" t="n"/>
      <c r="C475" s="34" t="n"/>
      <c r="D475" s="34" t="n"/>
      <c r="E475" s="35" t="n"/>
      <c r="F475" s="36" t="n"/>
      <c r="G475" s="30">
        <f>IF(D475="","",IFERROR(VLOOKUP(D475,Kategorien!$A$5:$E$46,2,FALSE),""))</f>
        <v/>
      </c>
      <c r="H475" s="31">
        <f>IF(OR(E475="",G475=""),"",IF(Profil!$B$14="Ja",0,ROUND(E475*IF(F475="",IFERROR(VLOOKUP(D475,Kategorien!$A$5:$E$46,5,FALSE),0),F475)/(100+IF(F475="",IFERROR(VLOOKUP(D475,Kategorien!$A$5:$E$46,5,FALSE),0),F475)),2)))</f>
        <v/>
      </c>
      <c r="I475" s="31">
        <f>IF(H475="","",E475-H475)</f>
        <v/>
      </c>
      <c r="J475" s="31">
        <f>IF(I475="","",IF(G475="Ausgabe",ROUND(I475*IFERROR(VLOOKUP(D475,Kategorien!$A$5:$E$46,4,FALSE),100)/100,2),I475))</f>
        <v/>
      </c>
      <c r="K475" s="32">
        <f>IF(A475="","",MONTH(A475))</f>
        <v/>
      </c>
      <c r="L475" s="31">
        <f>IF(OR(I475="",G475&lt;&gt;"Einnahme"),"",IF(IFERROR(VLOOKUP(D475,Kategorien!$A$5:$E$46,3,FALSE),"Nein")="Ja",I475,""))</f>
        <v/>
      </c>
    </row>
    <row r="476" ht="20" customHeight="1">
      <c r="A476" s="26" t="n"/>
      <c r="B476" s="27" t="n"/>
      <c r="C476" s="27" t="n"/>
      <c r="D476" s="27" t="n"/>
      <c r="E476" s="28" t="n"/>
      <c r="F476" s="29" t="n"/>
      <c r="G476" s="30">
        <f>IF(D476="","",IFERROR(VLOOKUP(D476,Kategorien!$A$5:$E$46,2,FALSE),""))</f>
        <v/>
      </c>
      <c r="H476" s="31">
        <f>IF(OR(E476="",G476=""),"",IF(Profil!$B$14="Ja",0,ROUND(E476*IF(F476="",IFERROR(VLOOKUP(D476,Kategorien!$A$5:$E$46,5,FALSE),0),F476)/(100+IF(F476="",IFERROR(VLOOKUP(D476,Kategorien!$A$5:$E$46,5,FALSE),0),F476)),2)))</f>
        <v/>
      </c>
      <c r="I476" s="31">
        <f>IF(H476="","",E476-H476)</f>
        <v/>
      </c>
      <c r="J476" s="31">
        <f>IF(I476="","",IF(G476="Ausgabe",ROUND(I476*IFERROR(VLOOKUP(D476,Kategorien!$A$5:$E$46,4,FALSE),100)/100,2),I476))</f>
        <v/>
      </c>
      <c r="K476" s="32">
        <f>IF(A476="","",MONTH(A476))</f>
        <v/>
      </c>
      <c r="L476" s="31">
        <f>IF(OR(I476="",G476&lt;&gt;"Einnahme"),"",IF(IFERROR(VLOOKUP(D476,Kategorien!$A$5:$E$46,3,FALSE),"Nein")="Ja",I476,""))</f>
        <v/>
      </c>
    </row>
    <row r="477" ht="20" customHeight="1">
      <c r="A477" s="33" t="n"/>
      <c r="B477" s="34" t="n"/>
      <c r="C477" s="34" t="n"/>
      <c r="D477" s="34" t="n"/>
      <c r="E477" s="35" t="n"/>
      <c r="F477" s="36" t="n"/>
      <c r="G477" s="30">
        <f>IF(D477="","",IFERROR(VLOOKUP(D477,Kategorien!$A$5:$E$46,2,FALSE),""))</f>
        <v/>
      </c>
      <c r="H477" s="31">
        <f>IF(OR(E477="",G477=""),"",IF(Profil!$B$14="Ja",0,ROUND(E477*IF(F477="",IFERROR(VLOOKUP(D477,Kategorien!$A$5:$E$46,5,FALSE),0),F477)/(100+IF(F477="",IFERROR(VLOOKUP(D477,Kategorien!$A$5:$E$46,5,FALSE),0),F477)),2)))</f>
        <v/>
      </c>
      <c r="I477" s="31">
        <f>IF(H477="","",E477-H477)</f>
        <v/>
      </c>
      <c r="J477" s="31">
        <f>IF(I477="","",IF(G477="Ausgabe",ROUND(I477*IFERROR(VLOOKUP(D477,Kategorien!$A$5:$E$46,4,FALSE),100)/100,2),I477))</f>
        <v/>
      </c>
      <c r="K477" s="32">
        <f>IF(A477="","",MONTH(A477))</f>
        <v/>
      </c>
      <c r="L477" s="31">
        <f>IF(OR(I477="",G477&lt;&gt;"Einnahme"),"",IF(IFERROR(VLOOKUP(D477,Kategorien!$A$5:$E$46,3,FALSE),"Nein")="Ja",I477,""))</f>
        <v/>
      </c>
    </row>
    <row r="478" ht="20" customHeight="1">
      <c r="A478" s="26" t="n"/>
      <c r="B478" s="27" t="n"/>
      <c r="C478" s="27" t="n"/>
      <c r="D478" s="27" t="n"/>
      <c r="E478" s="28" t="n"/>
      <c r="F478" s="29" t="n"/>
      <c r="G478" s="30">
        <f>IF(D478="","",IFERROR(VLOOKUP(D478,Kategorien!$A$5:$E$46,2,FALSE),""))</f>
        <v/>
      </c>
      <c r="H478" s="31">
        <f>IF(OR(E478="",G478=""),"",IF(Profil!$B$14="Ja",0,ROUND(E478*IF(F478="",IFERROR(VLOOKUP(D478,Kategorien!$A$5:$E$46,5,FALSE),0),F478)/(100+IF(F478="",IFERROR(VLOOKUP(D478,Kategorien!$A$5:$E$46,5,FALSE),0),F478)),2)))</f>
        <v/>
      </c>
      <c r="I478" s="31">
        <f>IF(H478="","",E478-H478)</f>
        <v/>
      </c>
      <c r="J478" s="31">
        <f>IF(I478="","",IF(G478="Ausgabe",ROUND(I478*IFERROR(VLOOKUP(D478,Kategorien!$A$5:$E$46,4,FALSE),100)/100,2),I478))</f>
        <v/>
      </c>
      <c r="K478" s="32">
        <f>IF(A478="","",MONTH(A478))</f>
        <v/>
      </c>
      <c r="L478" s="31">
        <f>IF(OR(I478="",G478&lt;&gt;"Einnahme"),"",IF(IFERROR(VLOOKUP(D478,Kategorien!$A$5:$E$46,3,FALSE),"Nein")="Ja",I478,""))</f>
        <v/>
      </c>
    </row>
    <row r="479" ht="20" customHeight="1">
      <c r="A479" s="33" t="n"/>
      <c r="B479" s="34" t="n"/>
      <c r="C479" s="34" t="n"/>
      <c r="D479" s="34" t="n"/>
      <c r="E479" s="35" t="n"/>
      <c r="F479" s="36" t="n"/>
      <c r="G479" s="30">
        <f>IF(D479="","",IFERROR(VLOOKUP(D479,Kategorien!$A$5:$E$46,2,FALSE),""))</f>
        <v/>
      </c>
      <c r="H479" s="31">
        <f>IF(OR(E479="",G479=""),"",IF(Profil!$B$14="Ja",0,ROUND(E479*IF(F479="",IFERROR(VLOOKUP(D479,Kategorien!$A$5:$E$46,5,FALSE),0),F479)/(100+IF(F479="",IFERROR(VLOOKUP(D479,Kategorien!$A$5:$E$46,5,FALSE),0),F479)),2)))</f>
        <v/>
      </c>
      <c r="I479" s="31">
        <f>IF(H479="","",E479-H479)</f>
        <v/>
      </c>
      <c r="J479" s="31">
        <f>IF(I479="","",IF(G479="Ausgabe",ROUND(I479*IFERROR(VLOOKUP(D479,Kategorien!$A$5:$E$46,4,FALSE),100)/100,2),I479))</f>
        <v/>
      </c>
      <c r="K479" s="32">
        <f>IF(A479="","",MONTH(A479))</f>
        <v/>
      </c>
      <c r="L479" s="31">
        <f>IF(OR(I479="",G479&lt;&gt;"Einnahme"),"",IF(IFERROR(VLOOKUP(D479,Kategorien!$A$5:$E$46,3,FALSE),"Nein")="Ja",I479,""))</f>
        <v/>
      </c>
    </row>
    <row r="480" ht="20" customHeight="1">
      <c r="A480" s="26" t="n"/>
      <c r="B480" s="27" t="n"/>
      <c r="C480" s="27" t="n"/>
      <c r="D480" s="27" t="n"/>
      <c r="E480" s="28" t="n"/>
      <c r="F480" s="29" t="n"/>
      <c r="G480" s="30">
        <f>IF(D480="","",IFERROR(VLOOKUP(D480,Kategorien!$A$5:$E$46,2,FALSE),""))</f>
        <v/>
      </c>
      <c r="H480" s="31">
        <f>IF(OR(E480="",G480=""),"",IF(Profil!$B$14="Ja",0,ROUND(E480*IF(F480="",IFERROR(VLOOKUP(D480,Kategorien!$A$5:$E$46,5,FALSE),0),F480)/(100+IF(F480="",IFERROR(VLOOKUP(D480,Kategorien!$A$5:$E$46,5,FALSE),0),F480)),2)))</f>
        <v/>
      </c>
      <c r="I480" s="31">
        <f>IF(H480="","",E480-H480)</f>
        <v/>
      </c>
      <c r="J480" s="31">
        <f>IF(I480="","",IF(G480="Ausgabe",ROUND(I480*IFERROR(VLOOKUP(D480,Kategorien!$A$5:$E$46,4,FALSE),100)/100,2),I480))</f>
        <v/>
      </c>
      <c r="K480" s="32">
        <f>IF(A480="","",MONTH(A480))</f>
        <v/>
      </c>
      <c r="L480" s="31">
        <f>IF(OR(I480="",G480&lt;&gt;"Einnahme"),"",IF(IFERROR(VLOOKUP(D480,Kategorien!$A$5:$E$46,3,FALSE),"Nein")="Ja",I480,""))</f>
        <v/>
      </c>
    </row>
    <row r="481" ht="20" customHeight="1">
      <c r="A481" s="33" t="n"/>
      <c r="B481" s="34" t="n"/>
      <c r="C481" s="34" t="n"/>
      <c r="D481" s="34" t="n"/>
      <c r="E481" s="35" t="n"/>
      <c r="F481" s="36" t="n"/>
      <c r="G481" s="30">
        <f>IF(D481="","",IFERROR(VLOOKUP(D481,Kategorien!$A$5:$E$46,2,FALSE),""))</f>
        <v/>
      </c>
      <c r="H481" s="31">
        <f>IF(OR(E481="",G481=""),"",IF(Profil!$B$14="Ja",0,ROUND(E481*IF(F481="",IFERROR(VLOOKUP(D481,Kategorien!$A$5:$E$46,5,FALSE),0),F481)/(100+IF(F481="",IFERROR(VLOOKUP(D481,Kategorien!$A$5:$E$46,5,FALSE),0),F481)),2)))</f>
        <v/>
      </c>
      <c r="I481" s="31">
        <f>IF(H481="","",E481-H481)</f>
        <v/>
      </c>
      <c r="J481" s="31">
        <f>IF(I481="","",IF(G481="Ausgabe",ROUND(I481*IFERROR(VLOOKUP(D481,Kategorien!$A$5:$E$46,4,FALSE),100)/100,2),I481))</f>
        <v/>
      </c>
      <c r="K481" s="32">
        <f>IF(A481="","",MONTH(A481))</f>
        <v/>
      </c>
      <c r="L481" s="31">
        <f>IF(OR(I481="",G481&lt;&gt;"Einnahme"),"",IF(IFERROR(VLOOKUP(D481,Kategorien!$A$5:$E$46,3,FALSE),"Nein")="Ja",I481,""))</f>
        <v/>
      </c>
    </row>
    <row r="482" ht="20" customHeight="1">
      <c r="A482" s="26" t="n"/>
      <c r="B482" s="27" t="n"/>
      <c r="C482" s="27" t="n"/>
      <c r="D482" s="27" t="n"/>
      <c r="E482" s="28" t="n"/>
      <c r="F482" s="29" t="n"/>
      <c r="G482" s="30">
        <f>IF(D482="","",IFERROR(VLOOKUP(D482,Kategorien!$A$5:$E$46,2,FALSE),""))</f>
        <v/>
      </c>
      <c r="H482" s="31">
        <f>IF(OR(E482="",G482=""),"",IF(Profil!$B$14="Ja",0,ROUND(E482*IF(F482="",IFERROR(VLOOKUP(D482,Kategorien!$A$5:$E$46,5,FALSE),0),F482)/(100+IF(F482="",IFERROR(VLOOKUP(D482,Kategorien!$A$5:$E$46,5,FALSE),0),F482)),2)))</f>
        <v/>
      </c>
      <c r="I482" s="31">
        <f>IF(H482="","",E482-H482)</f>
        <v/>
      </c>
      <c r="J482" s="31">
        <f>IF(I482="","",IF(G482="Ausgabe",ROUND(I482*IFERROR(VLOOKUP(D482,Kategorien!$A$5:$E$46,4,FALSE),100)/100,2),I482))</f>
        <v/>
      </c>
      <c r="K482" s="32">
        <f>IF(A482="","",MONTH(A482))</f>
        <v/>
      </c>
      <c r="L482" s="31">
        <f>IF(OR(I482="",G482&lt;&gt;"Einnahme"),"",IF(IFERROR(VLOOKUP(D482,Kategorien!$A$5:$E$46,3,FALSE),"Nein")="Ja",I482,""))</f>
        <v/>
      </c>
    </row>
    <row r="483" ht="20" customHeight="1">
      <c r="A483" s="33" t="n"/>
      <c r="B483" s="34" t="n"/>
      <c r="C483" s="34" t="n"/>
      <c r="D483" s="34" t="n"/>
      <c r="E483" s="35" t="n"/>
      <c r="F483" s="36" t="n"/>
      <c r="G483" s="30">
        <f>IF(D483="","",IFERROR(VLOOKUP(D483,Kategorien!$A$5:$E$46,2,FALSE),""))</f>
        <v/>
      </c>
      <c r="H483" s="31">
        <f>IF(OR(E483="",G483=""),"",IF(Profil!$B$14="Ja",0,ROUND(E483*IF(F483="",IFERROR(VLOOKUP(D483,Kategorien!$A$5:$E$46,5,FALSE),0),F483)/(100+IF(F483="",IFERROR(VLOOKUP(D483,Kategorien!$A$5:$E$46,5,FALSE),0),F483)),2)))</f>
        <v/>
      </c>
      <c r="I483" s="31">
        <f>IF(H483="","",E483-H483)</f>
        <v/>
      </c>
      <c r="J483" s="31">
        <f>IF(I483="","",IF(G483="Ausgabe",ROUND(I483*IFERROR(VLOOKUP(D483,Kategorien!$A$5:$E$46,4,FALSE),100)/100,2),I483))</f>
        <v/>
      </c>
      <c r="K483" s="32">
        <f>IF(A483="","",MONTH(A483))</f>
        <v/>
      </c>
      <c r="L483" s="31">
        <f>IF(OR(I483="",G483&lt;&gt;"Einnahme"),"",IF(IFERROR(VLOOKUP(D483,Kategorien!$A$5:$E$46,3,FALSE),"Nein")="Ja",I483,""))</f>
        <v/>
      </c>
    </row>
    <row r="484" ht="20" customHeight="1">
      <c r="A484" s="26" t="n"/>
      <c r="B484" s="27" t="n"/>
      <c r="C484" s="27" t="n"/>
      <c r="D484" s="27" t="n"/>
      <c r="E484" s="28" t="n"/>
      <c r="F484" s="29" t="n"/>
      <c r="G484" s="30">
        <f>IF(D484="","",IFERROR(VLOOKUP(D484,Kategorien!$A$5:$E$46,2,FALSE),""))</f>
        <v/>
      </c>
      <c r="H484" s="31">
        <f>IF(OR(E484="",G484=""),"",IF(Profil!$B$14="Ja",0,ROUND(E484*IF(F484="",IFERROR(VLOOKUP(D484,Kategorien!$A$5:$E$46,5,FALSE),0),F484)/(100+IF(F484="",IFERROR(VLOOKUP(D484,Kategorien!$A$5:$E$46,5,FALSE),0),F484)),2)))</f>
        <v/>
      </c>
      <c r="I484" s="31">
        <f>IF(H484="","",E484-H484)</f>
        <v/>
      </c>
      <c r="J484" s="31">
        <f>IF(I484="","",IF(G484="Ausgabe",ROUND(I484*IFERROR(VLOOKUP(D484,Kategorien!$A$5:$E$46,4,FALSE),100)/100,2),I484))</f>
        <v/>
      </c>
      <c r="K484" s="32">
        <f>IF(A484="","",MONTH(A484))</f>
        <v/>
      </c>
      <c r="L484" s="31">
        <f>IF(OR(I484="",G484&lt;&gt;"Einnahme"),"",IF(IFERROR(VLOOKUP(D484,Kategorien!$A$5:$E$46,3,FALSE),"Nein")="Ja",I484,""))</f>
        <v/>
      </c>
    </row>
    <row r="485" ht="20" customHeight="1">
      <c r="A485" s="33" t="n"/>
      <c r="B485" s="34" t="n"/>
      <c r="C485" s="34" t="n"/>
      <c r="D485" s="34" t="n"/>
      <c r="E485" s="35" t="n"/>
      <c r="F485" s="36" t="n"/>
      <c r="G485" s="30">
        <f>IF(D485="","",IFERROR(VLOOKUP(D485,Kategorien!$A$5:$E$46,2,FALSE),""))</f>
        <v/>
      </c>
      <c r="H485" s="31">
        <f>IF(OR(E485="",G485=""),"",IF(Profil!$B$14="Ja",0,ROUND(E485*IF(F485="",IFERROR(VLOOKUP(D485,Kategorien!$A$5:$E$46,5,FALSE),0),F485)/(100+IF(F485="",IFERROR(VLOOKUP(D485,Kategorien!$A$5:$E$46,5,FALSE),0),F485)),2)))</f>
        <v/>
      </c>
      <c r="I485" s="31">
        <f>IF(H485="","",E485-H485)</f>
        <v/>
      </c>
      <c r="J485" s="31">
        <f>IF(I485="","",IF(G485="Ausgabe",ROUND(I485*IFERROR(VLOOKUP(D485,Kategorien!$A$5:$E$46,4,FALSE),100)/100,2),I485))</f>
        <v/>
      </c>
      <c r="K485" s="32">
        <f>IF(A485="","",MONTH(A485))</f>
        <v/>
      </c>
      <c r="L485" s="31">
        <f>IF(OR(I485="",G485&lt;&gt;"Einnahme"),"",IF(IFERROR(VLOOKUP(D485,Kategorien!$A$5:$E$46,3,FALSE),"Nein")="Ja",I485,""))</f>
        <v/>
      </c>
    </row>
    <row r="486" ht="20" customHeight="1">
      <c r="A486" s="26" t="n"/>
      <c r="B486" s="27" t="n"/>
      <c r="C486" s="27" t="n"/>
      <c r="D486" s="27" t="n"/>
      <c r="E486" s="28" t="n"/>
      <c r="F486" s="29" t="n"/>
      <c r="G486" s="30">
        <f>IF(D486="","",IFERROR(VLOOKUP(D486,Kategorien!$A$5:$E$46,2,FALSE),""))</f>
        <v/>
      </c>
      <c r="H486" s="31">
        <f>IF(OR(E486="",G486=""),"",IF(Profil!$B$14="Ja",0,ROUND(E486*IF(F486="",IFERROR(VLOOKUP(D486,Kategorien!$A$5:$E$46,5,FALSE),0),F486)/(100+IF(F486="",IFERROR(VLOOKUP(D486,Kategorien!$A$5:$E$46,5,FALSE),0),F486)),2)))</f>
        <v/>
      </c>
      <c r="I486" s="31">
        <f>IF(H486="","",E486-H486)</f>
        <v/>
      </c>
      <c r="J486" s="31">
        <f>IF(I486="","",IF(G486="Ausgabe",ROUND(I486*IFERROR(VLOOKUP(D486,Kategorien!$A$5:$E$46,4,FALSE),100)/100,2),I486))</f>
        <v/>
      </c>
      <c r="K486" s="32">
        <f>IF(A486="","",MONTH(A486))</f>
        <v/>
      </c>
      <c r="L486" s="31">
        <f>IF(OR(I486="",G486&lt;&gt;"Einnahme"),"",IF(IFERROR(VLOOKUP(D486,Kategorien!$A$5:$E$46,3,FALSE),"Nein")="Ja",I486,""))</f>
        <v/>
      </c>
    </row>
    <row r="487" ht="20" customHeight="1">
      <c r="A487" s="33" t="n"/>
      <c r="B487" s="34" t="n"/>
      <c r="C487" s="34" t="n"/>
      <c r="D487" s="34" t="n"/>
      <c r="E487" s="35" t="n"/>
      <c r="F487" s="36" t="n"/>
      <c r="G487" s="30">
        <f>IF(D487="","",IFERROR(VLOOKUP(D487,Kategorien!$A$5:$E$46,2,FALSE),""))</f>
        <v/>
      </c>
      <c r="H487" s="31">
        <f>IF(OR(E487="",G487=""),"",IF(Profil!$B$14="Ja",0,ROUND(E487*IF(F487="",IFERROR(VLOOKUP(D487,Kategorien!$A$5:$E$46,5,FALSE),0),F487)/(100+IF(F487="",IFERROR(VLOOKUP(D487,Kategorien!$A$5:$E$46,5,FALSE),0),F487)),2)))</f>
        <v/>
      </c>
      <c r="I487" s="31">
        <f>IF(H487="","",E487-H487)</f>
        <v/>
      </c>
      <c r="J487" s="31">
        <f>IF(I487="","",IF(G487="Ausgabe",ROUND(I487*IFERROR(VLOOKUP(D487,Kategorien!$A$5:$E$46,4,FALSE),100)/100,2),I487))</f>
        <v/>
      </c>
      <c r="K487" s="32">
        <f>IF(A487="","",MONTH(A487))</f>
        <v/>
      </c>
      <c r="L487" s="31">
        <f>IF(OR(I487="",G487&lt;&gt;"Einnahme"),"",IF(IFERROR(VLOOKUP(D487,Kategorien!$A$5:$E$46,3,FALSE),"Nein")="Ja",I487,""))</f>
        <v/>
      </c>
    </row>
    <row r="488" ht="20" customHeight="1">
      <c r="A488" s="26" t="n"/>
      <c r="B488" s="27" t="n"/>
      <c r="C488" s="27" t="n"/>
      <c r="D488" s="27" t="n"/>
      <c r="E488" s="28" t="n"/>
      <c r="F488" s="29" t="n"/>
      <c r="G488" s="30">
        <f>IF(D488="","",IFERROR(VLOOKUP(D488,Kategorien!$A$5:$E$46,2,FALSE),""))</f>
        <v/>
      </c>
      <c r="H488" s="31">
        <f>IF(OR(E488="",G488=""),"",IF(Profil!$B$14="Ja",0,ROUND(E488*IF(F488="",IFERROR(VLOOKUP(D488,Kategorien!$A$5:$E$46,5,FALSE),0),F488)/(100+IF(F488="",IFERROR(VLOOKUP(D488,Kategorien!$A$5:$E$46,5,FALSE),0),F488)),2)))</f>
        <v/>
      </c>
      <c r="I488" s="31">
        <f>IF(H488="","",E488-H488)</f>
        <v/>
      </c>
      <c r="J488" s="31">
        <f>IF(I488="","",IF(G488="Ausgabe",ROUND(I488*IFERROR(VLOOKUP(D488,Kategorien!$A$5:$E$46,4,FALSE),100)/100,2),I488))</f>
        <v/>
      </c>
      <c r="K488" s="32">
        <f>IF(A488="","",MONTH(A488))</f>
        <v/>
      </c>
      <c r="L488" s="31">
        <f>IF(OR(I488="",G488&lt;&gt;"Einnahme"),"",IF(IFERROR(VLOOKUP(D488,Kategorien!$A$5:$E$46,3,FALSE),"Nein")="Ja",I488,""))</f>
        <v/>
      </c>
    </row>
    <row r="489" ht="20" customHeight="1">
      <c r="A489" s="33" t="n"/>
      <c r="B489" s="34" t="n"/>
      <c r="C489" s="34" t="n"/>
      <c r="D489" s="34" t="n"/>
      <c r="E489" s="35" t="n"/>
      <c r="F489" s="36" t="n"/>
      <c r="G489" s="30">
        <f>IF(D489="","",IFERROR(VLOOKUP(D489,Kategorien!$A$5:$E$46,2,FALSE),""))</f>
        <v/>
      </c>
      <c r="H489" s="31">
        <f>IF(OR(E489="",G489=""),"",IF(Profil!$B$14="Ja",0,ROUND(E489*IF(F489="",IFERROR(VLOOKUP(D489,Kategorien!$A$5:$E$46,5,FALSE),0),F489)/(100+IF(F489="",IFERROR(VLOOKUP(D489,Kategorien!$A$5:$E$46,5,FALSE),0),F489)),2)))</f>
        <v/>
      </c>
      <c r="I489" s="31">
        <f>IF(H489="","",E489-H489)</f>
        <v/>
      </c>
      <c r="J489" s="31">
        <f>IF(I489="","",IF(G489="Ausgabe",ROUND(I489*IFERROR(VLOOKUP(D489,Kategorien!$A$5:$E$46,4,FALSE),100)/100,2),I489))</f>
        <v/>
      </c>
      <c r="K489" s="32">
        <f>IF(A489="","",MONTH(A489))</f>
        <v/>
      </c>
      <c r="L489" s="31">
        <f>IF(OR(I489="",G489&lt;&gt;"Einnahme"),"",IF(IFERROR(VLOOKUP(D489,Kategorien!$A$5:$E$46,3,FALSE),"Nein")="Ja",I489,""))</f>
        <v/>
      </c>
    </row>
    <row r="490" ht="20" customHeight="1">
      <c r="A490" s="26" t="n"/>
      <c r="B490" s="27" t="n"/>
      <c r="C490" s="27" t="n"/>
      <c r="D490" s="27" t="n"/>
      <c r="E490" s="28" t="n"/>
      <c r="F490" s="29" t="n"/>
      <c r="G490" s="30">
        <f>IF(D490="","",IFERROR(VLOOKUP(D490,Kategorien!$A$5:$E$46,2,FALSE),""))</f>
        <v/>
      </c>
      <c r="H490" s="31">
        <f>IF(OR(E490="",G490=""),"",IF(Profil!$B$14="Ja",0,ROUND(E490*IF(F490="",IFERROR(VLOOKUP(D490,Kategorien!$A$5:$E$46,5,FALSE),0),F490)/(100+IF(F490="",IFERROR(VLOOKUP(D490,Kategorien!$A$5:$E$46,5,FALSE),0),F490)),2)))</f>
        <v/>
      </c>
      <c r="I490" s="31">
        <f>IF(H490="","",E490-H490)</f>
        <v/>
      </c>
      <c r="J490" s="31">
        <f>IF(I490="","",IF(G490="Ausgabe",ROUND(I490*IFERROR(VLOOKUP(D490,Kategorien!$A$5:$E$46,4,FALSE),100)/100,2),I490))</f>
        <v/>
      </c>
      <c r="K490" s="32">
        <f>IF(A490="","",MONTH(A490))</f>
        <v/>
      </c>
      <c r="L490" s="31">
        <f>IF(OR(I490="",G490&lt;&gt;"Einnahme"),"",IF(IFERROR(VLOOKUP(D490,Kategorien!$A$5:$E$46,3,FALSE),"Nein")="Ja",I490,""))</f>
        <v/>
      </c>
    </row>
    <row r="491" ht="20" customHeight="1">
      <c r="A491" s="33" t="n"/>
      <c r="B491" s="34" t="n"/>
      <c r="C491" s="34" t="n"/>
      <c r="D491" s="34" t="n"/>
      <c r="E491" s="35" t="n"/>
      <c r="F491" s="36" t="n"/>
      <c r="G491" s="30">
        <f>IF(D491="","",IFERROR(VLOOKUP(D491,Kategorien!$A$5:$E$46,2,FALSE),""))</f>
        <v/>
      </c>
      <c r="H491" s="31">
        <f>IF(OR(E491="",G491=""),"",IF(Profil!$B$14="Ja",0,ROUND(E491*IF(F491="",IFERROR(VLOOKUP(D491,Kategorien!$A$5:$E$46,5,FALSE),0),F491)/(100+IF(F491="",IFERROR(VLOOKUP(D491,Kategorien!$A$5:$E$46,5,FALSE),0),F491)),2)))</f>
        <v/>
      </c>
      <c r="I491" s="31">
        <f>IF(H491="","",E491-H491)</f>
        <v/>
      </c>
      <c r="J491" s="31">
        <f>IF(I491="","",IF(G491="Ausgabe",ROUND(I491*IFERROR(VLOOKUP(D491,Kategorien!$A$5:$E$46,4,FALSE),100)/100,2),I491))</f>
        <v/>
      </c>
      <c r="K491" s="32">
        <f>IF(A491="","",MONTH(A491))</f>
        <v/>
      </c>
      <c r="L491" s="31">
        <f>IF(OR(I491="",G491&lt;&gt;"Einnahme"),"",IF(IFERROR(VLOOKUP(D491,Kategorien!$A$5:$E$46,3,FALSE),"Nein")="Ja",I491,""))</f>
        <v/>
      </c>
    </row>
    <row r="492" ht="20" customHeight="1">
      <c r="A492" s="26" t="n"/>
      <c r="B492" s="27" t="n"/>
      <c r="C492" s="27" t="n"/>
      <c r="D492" s="27" t="n"/>
      <c r="E492" s="28" t="n"/>
      <c r="F492" s="29" t="n"/>
      <c r="G492" s="30">
        <f>IF(D492="","",IFERROR(VLOOKUP(D492,Kategorien!$A$5:$E$46,2,FALSE),""))</f>
        <v/>
      </c>
      <c r="H492" s="31">
        <f>IF(OR(E492="",G492=""),"",IF(Profil!$B$14="Ja",0,ROUND(E492*IF(F492="",IFERROR(VLOOKUP(D492,Kategorien!$A$5:$E$46,5,FALSE),0),F492)/(100+IF(F492="",IFERROR(VLOOKUP(D492,Kategorien!$A$5:$E$46,5,FALSE),0),F492)),2)))</f>
        <v/>
      </c>
      <c r="I492" s="31">
        <f>IF(H492="","",E492-H492)</f>
        <v/>
      </c>
      <c r="J492" s="31">
        <f>IF(I492="","",IF(G492="Ausgabe",ROUND(I492*IFERROR(VLOOKUP(D492,Kategorien!$A$5:$E$46,4,FALSE),100)/100,2),I492))</f>
        <v/>
      </c>
      <c r="K492" s="32">
        <f>IF(A492="","",MONTH(A492))</f>
        <v/>
      </c>
      <c r="L492" s="31">
        <f>IF(OR(I492="",G492&lt;&gt;"Einnahme"),"",IF(IFERROR(VLOOKUP(D492,Kategorien!$A$5:$E$46,3,FALSE),"Nein")="Ja",I492,""))</f>
        <v/>
      </c>
    </row>
    <row r="493" ht="20" customHeight="1">
      <c r="A493" s="33" t="n"/>
      <c r="B493" s="34" t="n"/>
      <c r="C493" s="34" t="n"/>
      <c r="D493" s="34" t="n"/>
      <c r="E493" s="35" t="n"/>
      <c r="F493" s="36" t="n"/>
      <c r="G493" s="30">
        <f>IF(D493="","",IFERROR(VLOOKUP(D493,Kategorien!$A$5:$E$46,2,FALSE),""))</f>
        <v/>
      </c>
      <c r="H493" s="31">
        <f>IF(OR(E493="",G493=""),"",IF(Profil!$B$14="Ja",0,ROUND(E493*IF(F493="",IFERROR(VLOOKUP(D493,Kategorien!$A$5:$E$46,5,FALSE),0),F493)/(100+IF(F493="",IFERROR(VLOOKUP(D493,Kategorien!$A$5:$E$46,5,FALSE),0),F493)),2)))</f>
        <v/>
      </c>
      <c r="I493" s="31">
        <f>IF(H493="","",E493-H493)</f>
        <v/>
      </c>
      <c r="J493" s="31">
        <f>IF(I493="","",IF(G493="Ausgabe",ROUND(I493*IFERROR(VLOOKUP(D493,Kategorien!$A$5:$E$46,4,FALSE),100)/100,2),I493))</f>
        <v/>
      </c>
      <c r="K493" s="32">
        <f>IF(A493="","",MONTH(A493))</f>
        <v/>
      </c>
      <c r="L493" s="31">
        <f>IF(OR(I493="",G493&lt;&gt;"Einnahme"),"",IF(IFERROR(VLOOKUP(D493,Kategorien!$A$5:$E$46,3,FALSE),"Nein")="Ja",I493,""))</f>
        <v/>
      </c>
    </row>
    <row r="494" ht="20" customHeight="1">
      <c r="A494" s="26" t="n"/>
      <c r="B494" s="27" t="n"/>
      <c r="C494" s="27" t="n"/>
      <c r="D494" s="27" t="n"/>
      <c r="E494" s="28" t="n"/>
      <c r="F494" s="29" t="n"/>
      <c r="G494" s="30">
        <f>IF(D494="","",IFERROR(VLOOKUP(D494,Kategorien!$A$5:$E$46,2,FALSE),""))</f>
        <v/>
      </c>
      <c r="H494" s="31">
        <f>IF(OR(E494="",G494=""),"",IF(Profil!$B$14="Ja",0,ROUND(E494*IF(F494="",IFERROR(VLOOKUP(D494,Kategorien!$A$5:$E$46,5,FALSE),0),F494)/(100+IF(F494="",IFERROR(VLOOKUP(D494,Kategorien!$A$5:$E$46,5,FALSE),0),F494)),2)))</f>
        <v/>
      </c>
      <c r="I494" s="31">
        <f>IF(H494="","",E494-H494)</f>
        <v/>
      </c>
      <c r="J494" s="31">
        <f>IF(I494="","",IF(G494="Ausgabe",ROUND(I494*IFERROR(VLOOKUP(D494,Kategorien!$A$5:$E$46,4,FALSE),100)/100,2),I494))</f>
        <v/>
      </c>
      <c r="K494" s="32">
        <f>IF(A494="","",MONTH(A494))</f>
        <v/>
      </c>
      <c r="L494" s="31">
        <f>IF(OR(I494="",G494&lt;&gt;"Einnahme"),"",IF(IFERROR(VLOOKUP(D494,Kategorien!$A$5:$E$46,3,FALSE),"Nein")="Ja",I494,""))</f>
        <v/>
      </c>
    </row>
    <row r="495" ht="20" customHeight="1">
      <c r="A495" s="33" t="n"/>
      <c r="B495" s="34" t="n"/>
      <c r="C495" s="34" t="n"/>
      <c r="D495" s="34" t="n"/>
      <c r="E495" s="35" t="n"/>
      <c r="F495" s="36" t="n"/>
      <c r="G495" s="30">
        <f>IF(D495="","",IFERROR(VLOOKUP(D495,Kategorien!$A$5:$E$46,2,FALSE),""))</f>
        <v/>
      </c>
      <c r="H495" s="31">
        <f>IF(OR(E495="",G495=""),"",IF(Profil!$B$14="Ja",0,ROUND(E495*IF(F495="",IFERROR(VLOOKUP(D495,Kategorien!$A$5:$E$46,5,FALSE),0),F495)/(100+IF(F495="",IFERROR(VLOOKUP(D495,Kategorien!$A$5:$E$46,5,FALSE),0),F495)),2)))</f>
        <v/>
      </c>
      <c r="I495" s="31">
        <f>IF(H495="","",E495-H495)</f>
        <v/>
      </c>
      <c r="J495" s="31">
        <f>IF(I495="","",IF(G495="Ausgabe",ROUND(I495*IFERROR(VLOOKUP(D495,Kategorien!$A$5:$E$46,4,FALSE),100)/100,2),I495))</f>
        <v/>
      </c>
      <c r="K495" s="32">
        <f>IF(A495="","",MONTH(A495))</f>
        <v/>
      </c>
      <c r="L495" s="31">
        <f>IF(OR(I495="",G495&lt;&gt;"Einnahme"),"",IF(IFERROR(VLOOKUP(D495,Kategorien!$A$5:$E$46,3,FALSE),"Nein")="Ja",I495,""))</f>
        <v/>
      </c>
    </row>
    <row r="496" ht="20" customHeight="1">
      <c r="A496" s="26" t="n"/>
      <c r="B496" s="27" t="n"/>
      <c r="C496" s="27" t="n"/>
      <c r="D496" s="27" t="n"/>
      <c r="E496" s="28" t="n"/>
      <c r="F496" s="29" t="n"/>
      <c r="G496" s="30">
        <f>IF(D496="","",IFERROR(VLOOKUP(D496,Kategorien!$A$5:$E$46,2,FALSE),""))</f>
        <v/>
      </c>
      <c r="H496" s="31">
        <f>IF(OR(E496="",G496=""),"",IF(Profil!$B$14="Ja",0,ROUND(E496*IF(F496="",IFERROR(VLOOKUP(D496,Kategorien!$A$5:$E$46,5,FALSE),0),F496)/(100+IF(F496="",IFERROR(VLOOKUP(D496,Kategorien!$A$5:$E$46,5,FALSE),0),F496)),2)))</f>
        <v/>
      </c>
      <c r="I496" s="31">
        <f>IF(H496="","",E496-H496)</f>
        <v/>
      </c>
      <c r="J496" s="31">
        <f>IF(I496="","",IF(G496="Ausgabe",ROUND(I496*IFERROR(VLOOKUP(D496,Kategorien!$A$5:$E$46,4,FALSE),100)/100,2),I496))</f>
        <v/>
      </c>
      <c r="K496" s="32">
        <f>IF(A496="","",MONTH(A496))</f>
        <v/>
      </c>
      <c r="L496" s="31">
        <f>IF(OR(I496="",G496&lt;&gt;"Einnahme"),"",IF(IFERROR(VLOOKUP(D496,Kategorien!$A$5:$E$46,3,FALSE),"Nein")="Ja",I496,""))</f>
        <v/>
      </c>
    </row>
    <row r="497" ht="20" customHeight="1">
      <c r="A497" s="33" t="n"/>
      <c r="B497" s="34" t="n"/>
      <c r="C497" s="34" t="n"/>
      <c r="D497" s="34" t="n"/>
      <c r="E497" s="35" t="n"/>
      <c r="F497" s="36" t="n"/>
      <c r="G497" s="30">
        <f>IF(D497="","",IFERROR(VLOOKUP(D497,Kategorien!$A$5:$E$46,2,FALSE),""))</f>
        <v/>
      </c>
      <c r="H497" s="31">
        <f>IF(OR(E497="",G497=""),"",IF(Profil!$B$14="Ja",0,ROUND(E497*IF(F497="",IFERROR(VLOOKUP(D497,Kategorien!$A$5:$E$46,5,FALSE),0),F497)/(100+IF(F497="",IFERROR(VLOOKUP(D497,Kategorien!$A$5:$E$46,5,FALSE),0),F497)),2)))</f>
        <v/>
      </c>
      <c r="I497" s="31">
        <f>IF(H497="","",E497-H497)</f>
        <v/>
      </c>
      <c r="J497" s="31">
        <f>IF(I497="","",IF(G497="Ausgabe",ROUND(I497*IFERROR(VLOOKUP(D497,Kategorien!$A$5:$E$46,4,FALSE),100)/100,2),I497))</f>
        <v/>
      </c>
      <c r="K497" s="32">
        <f>IF(A497="","",MONTH(A497))</f>
        <v/>
      </c>
      <c r="L497" s="31">
        <f>IF(OR(I497="",G497&lt;&gt;"Einnahme"),"",IF(IFERROR(VLOOKUP(D497,Kategorien!$A$5:$E$46,3,FALSE),"Nein")="Ja",I497,""))</f>
        <v/>
      </c>
    </row>
    <row r="498" ht="20" customHeight="1">
      <c r="A498" s="26" t="n"/>
      <c r="B498" s="27" t="n"/>
      <c r="C498" s="27" t="n"/>
      <c r="D498" s="27" t="n"/>
      <c r="E498" s="28" t="n"/>
      <c r="F498" s="29" t="n"/>
      <c r="G498" s="30">
        <f>IF(D498="","",IFERROR(VLOOKUP(D498,Kategorien!$A$5:$E$46,2,FALSE),""))</f>
        <v/>
      </c>
      <c r="H498" s="31">
        <f>IF(OR(E498="",G498=""),"",IF(Profil!$B$14="Ja",0,ROUND(E498*IF(F498="",IFERROR(VLOOKUP(D498,Kategorien!$A$5:$E$46,5,FALSE),0),F498)/(100+IF(F498="",IFERROR(VLOOKUP(D498,Kategorien!$A$5:$E$46,5,FALSE),0),F498)),2)))</f>
        <v/>
      </c>
      <c r="I498" s="31">
        <f>IF(H498="","",E498-H498)</f>
        <v/>
      </c>
      <c r="J498" s="31">
        <f>IF(I498="","",IF(G498="Ausgabe",ROUND(I498*IFERROR(VLOOKUP(D498,Kategorien!$A$5:$E$46,4,FALSE),100)/100,2),I498))</f>
        <v/>
      </c>
      <c r="K498" s="32">
        <f>IF(A498="","",MONTH(A498))</f>
        <v/>
      </c>
      <c r="L498" s="31">
        <f>IF(OR(I498="",G498&lt;&gt;"Einnahme"),"",IF(IFERROR(VLOOKUP(D498,Kategorien!$A$5:$E$46,3,FALSE),"Nein")="Ja",I498,""))</f>
        <v/>
      </c>
    </row>
    <row r="499" ht="20" customHeight="1">
      <c r="A499" s="33" t="n"/>
      <c r="B499" s="34" t="n"/>
      <c r="C499" s="34" t="n"/>
      <c r="D499" s="34" t="n"/>
      <c r="E499" s="35" t="n"/>
      <c r="F499" s="36" t="n"/>
      <c r="G499" s="30">
        <f>IF(D499="","",IFERROR(VLOOKUP(D499,Kategorien!$A$5:$E$46,2,FALSE),""))</f>
        <v/>
      </c>
      <c r="H499" s="31">
        <f>IF(OR(E499="",G499=""),"",IF(Profil!$B$14="Ja",0,ROUND(E499*IF(F499="",IFERROR(VLOOKUP(D499,Kategorien!$A$5:$E$46,5,FALSE),0),F499)/(100+IF(F499="",IFERROR(VLOOKUP(D499,Kategorien!$A$5:$E$46,5,FALSE),0),F499)),2)))</f>
        <v/>
      </c>
      <c r="I499" s="31">
        <f>IF(H499="","",E499-H499)</f>
        <v/>
      </c>
      <c r="J499" s="31">
        <f>IF(I499="","",IF(G499="Ausgabe",ROUND(I499*IFERROR(VLOOKUP(D499,Kategorien!$A$5:$E$46,4,FALSE),100)/100,2),I499))</f>
        <v/>
      </c>
      <c r="K499" s="32">
        <f>IF(A499="","",MONTH(A499))</f>
        <v/>
      </c>
      <c r="L499" s="31">
        <f>IF(OR(I499="",G499&lt;&gt;"Einnahme"),"",IF(IFERROR(VLOOKUP(D499,Kategorien!$A$5:$E$46,3,FALSE),"Nein")="Ja",I499,""))</f>
        <v/>
      </c>
    </row>
    <row r="500" ht="20" customHeight="1">
      <c r="A500" s="26" t="n"/>
      <c r="B500" s="27" t="n"/>
      <c r="C500" s="27" t="n"/>
      <c r="D500" s="27" t="n"/>
      <c r="E500" s="28" t="n"/>
      <c r="F500" s="29" t="n"/>
      <c r="G500" s="30">
        <f>IF(D500="","",IFERROR(VLOOKUP(D500,Kategorien!$A$5:$E$46,2,FALSE),""))</f>
        <v/>
      </c>
      <c r="H500" s="31">
        <f>IF(OR(E500="",G500=""),"",IF(Profil!$B$14="Ja",0,ROUND(E500*IF(F500="",IFERROR(VLOOKUP(D500,Kategorien!$A$5:$E$46,5,FALSE),0),F500)/(100+IF(F500="",IFERROR(VLOOKUP(D500,Kategorien!$A$5:$E$46,5,FALSE),0),F500)),2)))</f>
        <v/>
      </c>
      <c r="I500" s="31">
        <f>IF(H500="","",E500-H500)</f>
        <v/>
      </c>
      <c r="J500" s="31">
        <f>IF(I500="","",IF(G500="Ausgabe",ROUND(I500*IFERROR(VLOOKUP(D500,Kategorien!$A$5:$E$46,4,FALSE),100)/100,2),I500))</f>
        <v/>
      </c>
      <c r="K500" s="32">
        <f>IF(A500="","",MONTH(A500))</f>
        <v/>
      </c>
      <c r="L500" s="31">
        <f>IF(OR(I500="",G500&lt;&gt;"Einnahme"),"",IF(IFERROR(VLOOKUP(D500,Kategorien!$A$5:$E$46,3,FALSE),"Nein")="Ja",I500,""))</f>
        <v/>
      </c>
    </row>
    <row r="501" ht="20" customHeight="1">
      <c r="A501" s="33" t="n"/>
      <c r="B501" s="34" t="n"/>
      <c r="C501" s="34" t="n"/>
      <c r="D501" s="34" t="n"/>
      <c r="E501" s="35" t="n"/>
      <c r="F501" s="36" t="n"/>
      <c r="G501" s="30">
        <f>IF(D501="","",IFERROR(VLOOKUP(D501,Kategorien!$A$5:$E$46,2,FALSE),""))</f>
        <v/>
      </c>
      <c r="H501" s="31">
        <f>IF(OR(E501="",G501=""),"",IF(Profil!$B$14="Ja",0,ROUND(E501*IF(F501="",IFERROR(VLOOKUP(D501,Kategorien!$A$5:$E$46,5,FALSE),0),F501)/(100+IF(F501="",IFERROR(VLOOKUP(D501,Kategorien!$A$5:$E$46,5,FALSE),0),F501)),2)))</f>
        <v/>
      </c>
      <c r="I501" s="31">
        <f>IF(H501="","",E501-H501)</f>
        <v/>
      </c>
      <c r="J501" s="31">
        <f>IF(I501="","",IF(G501="Ausgabe",ROUND(I501*IFERROR(VLOOKUP(D501,Kategorien!$A$5:$E$46,4,FALSE),100)/100,2),I501))</f>
        <v/>
      </c>
      <c r="K501" s="32">
        <f>IF(A501="","",MONTH(A501))</f>
        <v/>
      </c>
      <c r="L501" s="31">
        <f>IF(OR(I501="",G501&lt;&gt;"Einnahme"),"",IF(IFERROR(VLOOKUP(D501,Kategorien!$A$5:$E$46,3,FALSE),"Nein")="Ja",I501,""))</f>
        <v/>
      </c>
    </row>
    <row r="502" ht="20" customHeight="1">
      <c r="A502" s="26" t="n"/>
      <c r="B502" s="27" t="n"/>
      <c r="C502" s="27" t="n"/>
      <c r="D502" s="27" t="n"/>
      <c r="E502" s="28" t="n"/>
      <c r="F502" s="29" t="n"/>
      <c r="G502" s="30">
        <f>IF(D502="","",IFERROR(VLOOKUP(D502,Kategorien!$A$5:$E$46,2,FALSE),""))</f>
        <v/>
      </c>
      <c r="H502" s="31">
        <f>IF(OR(E502="",G502=""),"",IF(Profil!$B$14="Ja",0,ROUND(E502*IF(F502="",IFERROR(VLOOKUP(D502,Kategorien!$A$5:$E$46,5,FALSE),0),F502)/(100+IF(F502="",IFERROR(VLOOKUP(D502,Kategorien!$A$5:$E$46,5,FALSE),0),F502)),2)))</f>
        <v/>
      </c>
      <c r="I502" s="31">
        <f>IF(H502="","",E502-H502)</f>
        <v/>
      </c>
      <c r="J502" s="31">
        <f>IF(I502="","",IF(G502="Ausgabe",ROUND(I502*IFERROR(VLOOKUP(D502,Kategorien!$A$5:$E$46,4,FALSE),100)/100,2),I502))</f>
        <v/>
      </c>
      <c r="K502" s="32">
        <f>IF(A502="","",MONTH(A502))</f>
        <v/>
      </c>
      <c r="L502" s="31">
        <f>IF(OR(I502="",G502&lt;&gt;"Einnahme"),"",IF(IFERROR(VLOOKUP(D502,Kategorien!$A$5:$E$46,3,FALSE),"Nein")="Ja",I502,""))</f>
        <v/>
      </c>
    </row>
    <row r="503" ht="20" customHeight="1">
      <c r="A503" s="33" t="n"/>
      <c r="B503" s="34" t="n"/>
      <c r="C503" s="34" t="n"/>
      <c r="D503" s="34" t="n"/>
      <c r="E503" s="35" t="n"/>
      <c r="F503" s="36" t="n"/>
      <c r="G503" s="30">
        <f>IF(D503="","",IFERROR(VLOOKUP(D503,Kategorien!$A$5:$E$46,2,FALSE),""))</f>
        <v/>
      </c>
      <c r="H503" s="31">
        <f>IF(OR(E503="",G503=""),"",IF(Profil!$B$14="Ja",0,ROUND(E503*IF(F503="",IFERROR(VLOOKUP(D503,Kategorien!$A$5:$E$46,5,FALSE),0),F503)/(100+IF(F503="",IFERROR(VLOOKUP(D503,Kategorien!$A$5:$E$46,5,FALSE),0),F503)),2)))</f>
        <v/>
      </c>
      <c r="I503" s="31">
        <f>IF(H503="","",E503-H503)</f>
        <v/>
      </c>
      <c r="J503" s="31">
        <f>IF(I503="","",IF(G503="Ausgabe",ROUND(I503*IFERROR(VLOOKUP(D503,Kategorien!$A$5:$E$46,4,FALSE),100)/100,2),I503))</f>
        <v/>
      </c>
      <c r="K503" s="32">
        <f>IF(A503="","",MONTH(A503))</f>
        <v/>
      </c>
      <c r="L503" s="31">
        <f>IF(OR(I503="",G503&lt;&gt;"Einnahme"),"",IF(IFERROR(VLOOKUP(D503,Kategorien!$A$5:$E$46,3,FALSE),"Nein")="Ja",I503,""))</f>
        <v/>
      </c>
    </row>
    <row r="504" ht="20" customHeight="1">
      <c r="A504" s="26" t="n"/>
      <c r="B504" s="27" t="n"/>
      <c r="C504" s="27" t="n"/>
      <c r="D504" s="27" t="n"/>
      <c r="E504" s="28" t="n"/>
      <c r="F504" s="29" t="n"/>
      <c r="G504" s="30">
        <f>IF(D504="","",IFERROR(VLOOKUP(D504,Kategorien!$A$5:$E$46,2,FALSE),""))</f>
        <v/>
      </c>
      <c r="H504" s="31">
        <f>IF(OR(E504="",G504=""),"",IF(Profil!$B$14="Ja",0,ROUND(E504*IF(F504="",IFERROR(VLOOKUP(D504,Kategorien!$A$5:$E$46,5,FALSE),0),F504)/(100+IF(F504="",IFERROR(VLOOKUP(D504,Kategorien!$A$5:$E$46,5,FALSE),0),F504)),2)))</f>
        <v/>
      </c>
      <c r="I504" s="31">
        <f>IF(H504="","",E504-H504)</f>
        <v/>
      </c>
      <c r="J504" s="31">
        <f>IF(I504="","",IF(G504="Ausgabe",ROUND(I504*IFERROR(VLOOKUP(D504,Kategorien!$A$5:$E$46,4,FALSE),100)/100,2),I504))</f>
        <v/>
      </c>
      <c r="K504" s="32">
        <f>IF(A504="","",MONTH(A504))</f>
        <v/>
      </c>
      <c r="L504" s="31">
        <f>IF(OR(I504="",G504&lt;&gt;"Einnahme"),"",IF(IFERROR(VLOOKUP(D504,Kategorien!$A$5:$E$46,3,FALSE),"Nein")="Ja",I504,""))</f>
        <v/>
      </c>
    </row>
    <row r="505" ht="20" customHeight="1">
      <c r="A505" s="33" t="n"/>
      <c r="B505" s="34" t="n"/>
      <c r="C505" s="34" t="n"/>
      <c r="D505" s="34" t="n"/>
      <c r="E505" s="35" t="n"/>
      <c r="F505" s="36" t="n"/>
      <c r="G505" s="30">
        <f>IF(D505="","",IFERROR(VLOOKUP(D505,Kategorien!$A$5:$E$46,2,FALSE),""))</f>
        <v/>
      </c>
      <c r="H505" s="31">
        <f>IF(OR(E505="",G505=""),"",IF(Profil!$B$14="Ja",0,ROUND(E505*IF(F505="",IFERROR(VLOOKUP(D505,Kategorien!$A$5:$E$46,5,FALSE),0),F505)/(100+IF(F505="",IFERROR(VLOOKUP(D505,Kategorien!$A$5:$E$46,5,FALSE),0),F505)),2)))</f>
        <v/>
      </c>
      <c r="I505" s="31">
        <f>IF(H505="","",E505-H505)</f>
        <v/>
      </c>
      <c r="J505" s="31">
        <f>IF(I505="","",IF(G505="Ausgabe",ROUND(I505*IFERROR(VLOOKUP(D505,Kategorien!$A$5:$E$46,4,FALSE),100)/100,2),I505))</f>
        <v/>
      </c>
      <c r="K505" s="32">
        <f>IF(A505="","",MONTH(A505))</f>
        <v/>
      </c>
      <c r="L505" s="31">
        <f>IF(OR(I505="",G505&lt;&gt;"Einnahme"),"",IF(IFERROR(VLOOKUP(D505,Kategorien!$A$5:$E$46,3,FALSE),"Nein")="Ja",I505,""))</f>
        <v/>
      </c>
    </row>
  </sheetData>
  <mergeCells count="3">
    <mergeCell ref="A2:L2"/>
    <mergeCell ref="A4:F4"/>
    <mergeCell ref="G4:L4"/>
  </mergeCells>
  <conditionalFormatting sqref="G6:G505">
    <cfRule type="cellIs" priority="2" operator="equal" dxfId="1">
      <formula>"Einnahme"</formula>
    </cfRule>
    <cfRule type="cellIs" priority="3" operator="equal" dxfId="2">
      <formula>"Ausgabe"</formula>
    </cfRule>
  </conditionalFormatting>
  <conditionalFormatting sqref="E6:E505 H6:H505 I6:I505 J6:J505 L6:L505">
    <cfRule type="cellIs" priority="1" operator="lessThan" dxfId="0">
      <formula>0</formula>
    </cfRule>
  </conditionalFormatting>
  <dataValidations count="1">
    <dataValidation sqref="D6:D505" showDropDown="0" showInputMessage="0" showErrorMessage="1" allowBlank="1" error="Bitte eine Kategorie aus der Liste wählen (änderbar im Blatt Kategorien)." type="list">
      <formula1>=Kategorien!$A$5:$A$46</formula1>
    </dataValidation>
  </dataValidations>
  <pageMargins left="0.75" right="0.75" top="1" bottom="1" header="0.5" footer="0.5"/>
  <pageSetup orientation="landscape" paperSize="9" fitToHeight="0" fitToWidth="1"/>
  <drawing xmlns:r="http://schemas.openxmlformats.org/officeDocument/2006/relationships" r:id="rId1"/>
</worksheet>
</file>

<file path=xl/worksheets/sheet4.xml><?xml version="1.0" encoding="utf-8"?>
<worksheet xmlns="http://schemas.openxmlformats.org/spreadsheetml/2006/main">
  <sheetPr>
    <tabColor rgb="00171E36"/>
    <outlinePr summaryBelow="1" summaryRight="1"/>
    <pageSetUpPr fitToPage="1"/>
  </sheetPr>
  <dimension ref="A1:E58"/>
  <sheetViews>
    <sheetView showGridLines="0" workbookViewId="0">
      <pane ySplit="5" topLeftCell="A6" activePane="bottomLeft" state="frozen"/>
      <selection pane="bottomLeft" activeCell="A1" sqref="A1"/>
    </sheetView>
  </sheetViews>
  <sheetFormatPr baseColWidth="8" defaultRowHeight="15"/>
  <cols>
    <col width="50" customWidth="1" min="1" max="1"/>
    <col width="12" customWidth="1" min="2" max="2"/>
    <col width="18" customWidth="1" min="3" max="3"/>
    <col width="18" customWidth="1" min="4" max="4"/>
    <col width="70" customWidth="1" min="5" max="5"/>
  </cols>
  <sheetData>
    <row r="1" ht="46" customHeight="1">
      <c r="A1" s="17" t="inlineStr">
        <is>
          <t>Jahresübersicht EÜR</t>
        </is>
      </c>
      <c r="B1" s="1" t="n"/>
      <c r="C1" s="1" t="n"/>
      <c r="D1" s="1" t="n"/>
      <c r="E1" s="1" t="n"/>
    </row>
    <row r="2" ht="34" customHeight="1">
      <c r="A2" s="18" t="inlineStr">
        <is>
          <t>Alle Werte kommen aus dem Journal, in der Reihenfolge der Anlage EÜR. Die Spalte Für den Gewinn überträgst du in ELSTER. Ausgaben stehen dort mit dem abziehbaren Anteil.</t>
        </is>
      </c>
    </row>
    <row r="3" ht="8" customHeight="1"/>
    <row r="4">
      <c r="A4" s="37" t="inlineStr">
        <is>
          <t>Steuerjahr</t>
        </is>
      </c>
      <c r="B4" s="38">
        <f>Profil!$B$13</f>
        <v/>
      </c>
    </row>
    <row r="5" ht="30" customHeight="1">
      <c r="A5" s="25" t="inlineStr">
        <is>
          <t>Position</t>
        </is>
      </c>
      <c r="B5" s="25" t="inlineStr">
        <is>
          <t>Art</t>
        </is>
      </c>
      <c r="C5" s="25" t="inlineStr">
        <is>
          <t>Gebucht</t>
        </is>
      </c>
      <c r="D5" s="25" t="inlineStr">
        <is>
          <t>Für den Gewinn</t>
        </is>
      </c>
      <c r="E5" s="25" t="inlineStr">
        <is>
          <t>Hinweis</t>
        </is>
      </c>
    </row>
    <row r="6" ht="28" customHeight="1">
      <c r="A6" s="39">
        <f>IF(Kategorien!A5="","",Kategorien!A5)</f>
        <v/>
      </c>
      <c r="B6" s="40">
        <f>IF(Kategorien!A5="","",Kategorien!B5)</f>
        <v/>
      </c>
      <c r="C6" s="41">
        <f>IF($A6="","",SUMIFS(Journal!$I$6:$I$505,Journal!$D$6:$D$505,$A6))</f>
        <v/>
      </c>
      <c r="D6" s="42">
        <f>IF($A6="","",SUMIFS(Journal!$J$6:$J$505,Journal!$D$6:$D$505,$A6))</f>
        <v/>
      </c>
      <c r="E6" s="43">
        <f>IF(Kategorien!A5="","",Kategorien!F5)</f>
        <v/>
      </c>
    </row>
    <row r="7" ht="28" customHeight="1">
      <c r="A7" s="39">
        <f>IF(Kategorien!A6="","",Kategorien!A6)</f>
        <v/>
      </c>
      <c r="B7" s="40">
        <f>IF(Kategorien!A6="","",Kategorien!B6)</f>
        <v/>
      </c>
      <c r="C7" s="41">
        <f>IF($A7="","",SUMIFS(Journal!$I$6:$I$505,Journal!$D$6:$D$505,$A7))</f>
        <v/>
      </c>
      <c r="D7" s="42">
        <f>IF($A7="","",SUMIFS(Journal!$J$6:$J$505,Journal!$D$6:$D$505,$A7))</f>
        <v/>
      </c>
      <c r="E7" s="43">
        <f>IF(Kategorien!A6="","",Kategorien!F6)</f>
        <v/>
      </c>
    </row>
    <row r="8" ht="28" customHeight="1">
      <c r="A8" s="39">
        <f>IF(Kategorien!A7="","",Kategorien!A7)</f>
        <v/>
      </c>
      <c r="B8" s="40">
        <f>IF(Kategorien!A7="","",Kategorien!B7)</f>
        <v/>
      </c>
      <c r="C8" s="41">
        <f>IF($A8="","",SUMIFS(Journal!$I$6:$I$505,Journal!$D$6:$D$505,$A8))</f>
        <v/>
      </c>
      <c r="D8" s="42">
        <f>IF($A8="","",SUMIFS(Journal!$J$6:$J$505,Journal!$D$6:$D$505,$A8))</f>
        <v/>
      </c>
      <c r="E8" s="43">
        <f>IF(Kategorien!A7="","",Kategorien!F7)</f>
        <v/>
      </c>
    </row>
    <row r="9" ht="28" customHeight="1">
      <c r="A9" s="39">
        <f>IF(Kategorien!A8="","",Kategorien!A8)</f>
        <v/>
      </c>
      <c r="B9" s="40">
        <f>IF(Kategorien!A8="","",Kategorien!B8)</f>
        <v/>
      </c>
      <c r="C9" s="41">
        <f>IF($A9="","",SUMIFS(Journal!$I$6:$I$505,Journal!$D$6:$D$505,$A9))</f>
        <v/>
      </c>
      <c r="D9" s="42">
        <f>IF($A9="","",SUMIFS(Journal!$J$6:$J$505,Journal!$D$6:$D$505,$A9))</f>
        <v/>
      </c>
      <c r="E9" s="43">
        <f>IF(Kategorien!A8="","",Kategorien!F8)</f>
        <v/>
      </c>
    </row>
    <row r="10" ht="28" customHeight="1">
      <c r="A10" s="39">
        <f>IF(Kategorien!A9="","",Kategorien!A9)</f>
        <v/>
      </c>
      <c r="B10" s="40">
        <f>IF(Kategorien!A9="","",Kategorien!B9)</f>
        <v/>
      </c>
      <c r="C10" s="41">
        <f>IF($A10="","",SUMIFS(Journal!$I$6:$I$505,Journal!$D$6:$D$505,$A10))</f>
        <v/>
      </c>
      <c r="D10" s="42">
        <f>IF($A10="","",SUMIFS(Journal!$J$6:$J$505,Journal!$D$6:$D$505,$A10))</f>
        <v/>
      </c>
      <c r="E10" s="43">
        <f>IF(Kategorien!A9="","",Kategorien!F9)</f>
        <v/>
      </c>
    </row>
    <row r="11" ht="28" customHeight="1">
      <c r="A11" s="39">
        <f>IF(Kategorien!A10="","",Kategorien!A10)</f>
        <v/>
      </c>
      <c r="B11" s="40">
        <f>IF(Kategorien!A10="","",Kategorien!B10)</f>
        <v/>
      </c>
      <c r="C11" s="41">
        <f>IF($A11="","",SUMIFS(Journal!$I$6:$I$505,Journal!$D$6:$D$505,$A11))</f>
        <v/>
      </c>
      <c r="D11" s="42">
        <f>IF($A11="","",SUMIFS(Journal!$J$6:$J$505,Journal!$D$6:$D$505,$A11))</f>
        <v/>
      </c>
      <c r="E11" s="43">
        <f>IF(Kategorien!A10="","",Kategorien!F10)</f>
        <v/>
      </c>
    </row>
    <row r="12" ht="28" customHeight="1">
      <c r="A12" s="39">
        <f>IF(Kategorien!A11="","",Kategorien!A11)</f>
        <v/>
      </c>
      <c r="B12" s="40">
        <f>IF(Kategorien!A11="","",Kategorien!B11)</f>
        <v/>
      </c>
      <c r="C12" s="41">
        <f>IF($A12="","",SUMIFS(Journal!$I$6:$I$505,Journal!$D$6:$D$505,$A12))</f>
        <v/>
      </c>
      <c r="D12" s="42">
        <f>IF($A12="","",SUMIFS(Journal!$J$6:$J$505,Journal!$D$6:$D$505,$A12))</f>
        <v/>
      </c>
      <c r="E12" s="43">
        <f>IF(Kategorien!A11="","",Kategorien!F11)</f>
        <v/>
      </c>
    </row>
    <row r="13" ht="28" customHeight="1">
      <c r="A13" s="39">
        <f>IF(Kategorien!A12="","",Kategorien!A12)</f>
        <v/>
      </c>
      <c r="B13" s="40">
        <f>IF(Kategorien!A12="","",Kategorien!B12)</f>
        <v/>
      </c>
      <c r="C13" s="41">
        <f>IF($A13="","",SUMIFS(Journal!$I$6:$I$505,Journal!$D$6:$D$505,$A13))</f>
        <v/>
      </c>
      <c r="D13" s="42">
        <f>IF($A13="","",SUMIFS(Journal!$J$6:$J$505,Journal!$D$6:$D$505,$A13))</f>
        <v/>
      </c>
      <c r="E13" s="43">
        <f>IF(Kategorien!A12="","",Kategorien!F12)</f>
        <v/>
      </c>
    </row>
    <row r="14" ht="28" customHeight="1">
      <c r="A14" s="39">
        <f>IF(Kategorien!A13="","",Kategorien!A13)</f>
        <v/>
      </c>
      <c r="B14" s="40">
        <f>IF(Kategorien!A13="","",Kategorien!B13)</f>
        <v/>
      </c>
      <c r="C14" s="41">
        <f>IF($A14="","",SUMIFS(Journal!$I$6:$I$505,Journal!$D$6:$D$505,$A14))</f>
        <v/>
      </c>
      <c r="D14" s="42">
        <f>IF($A14="","",SUMIFS(Journal!$J$6:$J$505,Journal!$D$6:$D$505,$A14))</f>
        <v/>
      </c>
      <c r="E14" s="43">
        <f>IF(Kategorien!A13="","",Kategorien!F13)</f>
        <v/>
      </c>
    </row>
    <row r="15" ht="28" customHeight="1">
      <c r="A15" s="39">
        <f>IF(Kategorien!A14="","",Kategorien!A14)</f>
        <v/>
      </c>
      <c r="B15" s="40">
        <f>IF(Kategorien!A14="","",Kategorien!B14)</f>
        <v/>
      </c>
      <c r="C15" s="41">
        <f>IF($A15="","",SUMIFS(Journal!$I$6:$I$505,Journal!$D$6:$D$505,$A15))</f>
        <v/>
      </c>
      <c r="D15" s="42">
        <f>IF($A15="","",SUMIFS(Journal!$J$6:$J$505,Journal!$D$6:$D$505,$A15))</f>
        <v/>
      </c>
      <c r="E15" s="43">
        <f>IF(Kategorien!A14="","",Kategorien!F14)</f>
        <v/>
      </c>
    </row>
    <row r="16" ht="28" customHeight="1">
      <c r="A16" s="39">
        <f>IF(Kategorien!A15="","",Kategorien!A15)</f>
        <v/>
      </c>
      <c r="B16" s="40">
        <f>IF(Kategorien!A15="","",Kategorien!B15)</f>
        <v/>
      </c>
      <c r="C16" s="41">
        <f>IF($A16="","",SUMIFS(Journal!$I$6:$I$505,Journal!$D$6:$D$505,$A16))</f>
        <v/>
      </c>
      <c r="D16" s="42">
        <f>IF($A16="","",SUMIFS(Journal!$J$6:$J$505,Journal!$D$6:$D$505,$A16))</f>
        <v/>
      </c>
      <c r="E16" s="43">
        <f>IF(Kategorien!A15="","",Kategorien!F15)</f>
        <v/>
      </c>
    </row>
    <row r="17" ht="28" customHeight="1">
      <c r="A17" s="39">
        <f>IF(Kategorien!A16="","",Kategorien!A16)</f>
        <v/>
      </c>
      <c r="B17" s="40">
        <f>IF(Kategorien!A16="","",Kategorien!B16)</f>
        <v/>
      </c>
      <c r="C17" s="41">
        <f>IF($A17="","",SUMIFS(Journal!$I$6:$I$505,Journal!$D$6:$D$505,$A17))</f>
        <v/>
      </c>
      <c r="D17" s="42">
        <f>IF($A17="","",SUMIFS(Journal!$J$6:$J$505,Journal!$D$6:$D$505,$A17))</f>
        <v/>
      </c>
      <c r="E17" s="43">
        <f>IF(Kategorien!A16="","",Kategorien!F16)</f>
        <v/>
      </c>
    </row>
    <row r="18" ht="28" customHeight="1">
      <c r="A18" s="39">
        <f>IF(Kategorien!A17="","",Kategorien!A17)</f>
        <v/>
      </c>
      <c r="B18" s="40">
        <f>IF(Kategorien!A17="","",Kategorien!B17)</f>
        <v/>
      </c>
      <c r="C18" s="41">
        <f>IF($A18="","",SUMIFS(Journal!$I$6:$I$505,Journal!$D$6:$D$505,$A18))</f>
        <v/>
      </c>
      <c r="D18" s="42">
        <f>IF($A18="","",SUMIFS(Journal!$J$6:$J$505,Journal!$D$6:$D$505,$A18))</f>
        <v/>
      </c>
      <c r="E18" s="43">
        <f>IF(Kategorien!A17="","",Kategorien!F17)</f>
        <v/>
      </c>
    </row>
    <row r="19" ht="28" customHeight="1">
      <c r="A19" s="39">
        <f>IF(Kategorien!A18="","",Kategorien!A18)</f>
        <v/>
      </c>
      <c r="B19" s="40">
        <f>IF(Kategorien!A18="","",Kategorien!B18)</f>
        <v/>
      </c>
      <c r="C19" s="41">
        <f>IF($A19="","",SUMIFS(Journal!$I$6:$I$505,Journal!$D$6:$D$505,$A19))</f>
        <v/>
      </c>
      <c r="D19" s="42">
        <f>IF($A19="","",SUMIFS(Journal!$J$6:$J$505,Journal!$D$6:$D$505,$A19))</f>
        <v/>
      </c>
      <c r="E19" s="43">
        <f>IF(Kategorien!A18="","",Kategorien!F18)</f>
        <v/>
      </c>
    </row>
    <row r="20" ht="28" customHeight="1">
      <c r="A20" s="39">
        <f>IF(Kategorien!A19="","",Kategorien!A19)</f>
        <v/>
      </c>
      <c r="B20" s="40">
        <f>IF(Kategorien!A19="","",Kategorien!B19)</f>
        <v/>
      </c>
      <c r="C20" s="41">
        <f>IF($A20="","",SUMIFS(Journal!$I$6:$I$505,Journal!$D$6:$D$505,$A20))</f>
        <v/>
      </c>
      <c r="D20" s="42">
        <f>IF($A20="","",SUMIFS(Journal!$J$6:$J$505,Journal!$D$6:$D$505,$A20))</f>
        <v/>
      </c>
      <c r="E20" s="43">
        <f>IF(Kategorien!A19="","",Kategorien!F19)</f>
        <v/>
      </c>
    </row>
    <row r="21" ht="28" customHeight="1">
      <c r="A21" s="39">
        <f>IF(Kategorien!A20="","",Kategorien!A20)</f>
        <v/>
      </c>
      <c r="B21" s="40">
        <f>IF(Kategorien!A20="","",Kategorien!B20)</f>
        <v/>
      </c>
      <c r="C21" s="41">
        <f>IF($A21="","",SUMIFS(Journal!$I$6:$I$505,Journal!$D$6:$D$505,$A21))</f>
        <v/>
      </c>
      <c r="D21" s="42">
        <f>IF($A21="","",SUMIFS(Journal!$J$6:$J$505,Journal!$D$6:$D$505,$A21))</f>
        <v/>
      </c>
      <c r="E21" s="43">
        <f>IF(Kategorien!A20="","",Kategorien!F20)</f>
        <v/>
      </c>
    </row>
    <row r="22" ht="28" customHeight="1">
      <c r="A22" s="39">
        <f>IF(Kategorien!A21="","",Kategorien!A21)</f>
        <v/>
      </c>
      <c r="B22" s="40">
        <f>IF(Kategorien!A21="","",Kategorien!B21)</f>
        <v/>
      </c>
      <c r="C22" s="41">
        <f>IF($A22="","",SUMIFS(Journal!$I$6:$I$505,Journal!$D$6:$D$505,$A22))</f>
        <v/>
      </c>
      <c r="D22" s="42">
        <f>IF($A22="","",SUMIFS(Journal!$J$6:$J$505,Journal!$D$6:$D$505,$A22))</f>
        <v/>
      </c>
      <c r="E22" s="43">
        <f>IF(Kategorien!A21="","",Kategorien!F21)</f>
        <v/>
      </c>
    </row>
    <row r="23" ht="28" customHeight="1">
      <c r="A23" s="39">
        <f>IF(Kategorien!A22="","",Kategorien!A22)</f>
        <v/>
      </c>
      <c r="B23" s="40">
        <f>IF(Kategorien!A22="","",Kategorien!B22)</f>
        <v/>
      </c>
      <c r="C23" s="41">
        <f>IF($A23="","",SUMIFS(Journal!$I$6:$I$505,Journal!$D$6:$D$505,$A23))</f>
        <v/>
      </c>
      <c r="D23" s="42">
        <f>IF($A23="","",SUMIFS(Journal!$J$6:$J$505,Journal!$D$6:$D$505,$A23))</f>
        <v/>
      </c>
      <c r="E23" s="43">
        <f>IF(Kategorien!A22="","",Kategorien!F22)</f>
        <v/>
      </c>
    </row>
    <row r="24" ht="28" customHeight="1">
      <c r="A24" s="39">
        <f>IF(Kategorien!A23="","",Kategorien!A23)</f>
        <v/>
      </c>
      <c r="B24" s="40">
        <f>IF(Kategorien!A23="","",Kategorien!B23)</f>
        <v/>
      </c>
      <c r="C24" s="41">
        <f>IF($A24="","",SUMIFS(Journal!$I$6:$I$505,Journal!$D$6:$D$505,$A24))</f>
        <v/>
      </c>
      <c r="D24" s="42">
        <f>IF($A24="","",SUMIFS(Journal!$J$6:$J$505,Journal!$D$6:$D$505,$A24))</f>
        <v/>
      </c>
      <c r="E24" s="43">
        <f>IF(Kategorien!A23="","",Kategorien!F23)</f>
        <v/>
      </c>
    </row>
    <row r="25" ht="28" customHeight="1">
      <c r="A25" s="39">
        <f>IF(Kategorien!A24="","",Kategorien!A24)</f>
        <v/>
      </c>
      <c r="B25" s="40">
        <f>IF(Kategorien!A24="","",Kategorien!B24)</f>
        <v/>
      </c>
      <c r="C25" s="41">
        <f>IF($A25="","",SUMIFS(Journal!$I$6:$I$505,Journal!$D$6:$D$505,$A25))</f>
        <v/>
      </c>
      <c r="D25" s="42">
        <f>IF($A25="","",SUMIFS(Journal!$J$6:$J$505,Journal!$D$6:$D$505,$A25))</f>
        <v/>
      </c>
      <c r="E25" s="43">
        <f>IF(Kategorien!A24="","",Kategorien!F24)</f>
        <v/>
      </c>
    </row>
    <row r="26" ht="28" customHeight="1">
      <c r="A26" s="39">
        <f>IF(Kategorien!A25="","",Kategorien!A25)</f>
        <v/>
      </c>
      <c r="B26" s="40">
        <f>IF(Kategorien!A25="","",Kategorien!B25)</f>
        <v/>
      </c>
      <c r="C26" s="41">
        <f>IF($A26="","",SUMIFS(Journal!$I$6:$I$505,Journal!$D$6:$D$505,$A26))</f>
        <v/>
      </c>
      <c r="D26" s="42">
        <f>IF($A26="","",SUMIFS(Journal!$J$6:$J$505,Journal!$D$6:$D$505,$A26))</f>
        <v/>
      </c>
      <c r="E26" s="43">
        <f>IF(Kategorien!A25="","",Kategorien!F25)</f>
        <v/>
      </c>
    </row>
    <row r="27" ht="28" customHeight="1">
      <c r="A27" s="39">
        <f>IF(Kategorien!A26="","",Kategorien!A26)</f>
        <v/>
      </c>
      <c r="B27" s="40">
        <f>IF(Kategorien!A26="","",Kategorien!B26)</f>
        <v/>
      </c>
      <c r="C27" s="41">
        <f>IF($A27="","",SUMIFS(Journal!$I$6:$I$505,Journal!$D$6:$D$505,$A27))</f>
        <v/>
      </c>
      <c r="D27" s="42">
        <f>IF($A27="","",SUMIFS(Journal!$J$6:$J$505,Journal!$D$6:$D$505,$A27))</f>
        <v/>
      </c>
      <c r="E27" s="43">
        <f>IF(Kategorien!A26="","",Kategorien!F26)</f>
        <v/>
      </c>
    </row>
    <row r="28" ht="28" customHeight="1">
      <c r="A28" s="39">
        <f>IF(Kategorien!A27="","",Kategorien!A27)</f>
        <v/>
      </c>
      <c r="B28" s="40">
        <f>IF(Kategorien!A27="","",Kategorien!B27)</f>
        <v/>
      </c>
      <c r="C28" s="41">
        <f>IF($A28="","",SUMIFS(Journal!$I$6:$I$505,Journal!$D$6:$D$505,$A28))</f>
        <v/>
      </c>
      <c r="D28" s="42">
        <f>IF($A28="","",SUMIFS(Journal!$J$6:$J$505,Journal!$D$6:$D$505,$A28))</f>
        <v/>
      </c>
      <c r="E28" s="43">
        <f>IF(Kategorien!A27="","",Kategorien!F27)</f>
        <v/>
      </c>
    </row>
    <row r="29" ht="28" customHeight="1">
      <c r="A29" s="39">
        <f>IF(Kategorien!A28="","",Kategorien!A28)</f>
        <v/>
      </c>
      <c r="B29" s="40">
        <f>IF(Kategorien!A28="","",Kategorien!B28)</f>
        <v/>
      </c>
      <c r="C29" s="41">
        <f>IF($A29="","",SUMIFS(Journal!$I$6:$I$505,Journal!$D$6:$D$505,$A29))</f>
        <v/>
      </c>
      <c r="D29" s="42">
        <f>IF($A29="","",SUMIFS(Journal!$J$6:$J$505,Journal!$D$6:$D$505,$A29))</f>
        <v/>
      </c>
      <c r="E29" s="43">
        <f>IF(Kategorien!A28="","",Kategorien!F28)</f>
        <v/>
      </c>
    </row>
    <row r="30" ht="28" customHeight="1">
      <c r="A30" s="39">
        <f>IF(Kategorien!A29="","",Kategorien!A29)</f>
        <v/>
      </c>
      <c r="B30" s="40">
        <f>IF(Kategorien!A29="","",Kategorien!B29)</f>
        <v/>
      </c>
      <c r="C30" s="41">
        <f>IF($A30="","",SUMIFS(Journal!$I$6:$I$505,Journal!$D$6:$D$505,$A30))</f>
        <v/>
      </c>
      <c r="D30" s="42">
        <f>IF($A30="","",SUMIFS(Journal!$J$6:$J$505,Journal!$D$6:$D$505,$A30))</f>
        <v/>
      </c>
      <c r="E30" s="43">
        <f>IF(Kategorien!A29="","",Kategorien!F29)</f>
        <v/>
      </c>
    </row>
    <row r="31" ht="28" customHeight="1">
      <c r="A31" s="39">
        <f>IF(Kategorien!A30="","",Kategorien!A30)</f>
        <v/>
      </c>
      <c r="B31" s="40">
        <f>IF(Kategorien!A30="","",Kategorien!B30)</f>
        <v/>
      </c>
      <c r="C31" s="41">
        <f>IF($A31="","",SUMIFS(Journal!$I$6:$I$505,Journal!$D$6:$D$505,$A31))</f>
        <v/>
      </c>
      <c r="D31" s="42">
        <f>IF($A31="","",SUMIFS(Journal!$J$6:$J$505,Journal!$D$6:$D$505,$A31))</f>
        <v/>
      </c>
      <c r="E31" s="43">
        <f>IF(Kategorien!A30="","",Kategorien!F30)</f>
        <v/>
      </c>
    </row>
    <row r="32" ht="28" customHeight="1">
      <c r="A32" s="39">
        <f>IF(Kategorien!A31="","",Kategorien!A31)</f>
        <v/>
      </c>
      <c r="B32" s="40">
        <f>IF(Kategorien!A31="","",Kategorien!B31)</f>
        <v/>
      </c>
      <c r="C32" s="41">
        <f>IF($A32="","",SUMIFS(Journal!$I$6:$I$505,Journal!$D$6:$D$505,$A32))</f>
        <v/>
      </c>
      <c r="D32" s="42">
        <f>IF($A32="","",SUMIFS(Journal!$J$6:$J$505,Journal!$D$6:$D$505,$A32))</f>
        <v/>
      </c>
      <c r="E32" s="43">
        <f>IF(Kategorien!A31="","",Kategorien!F31)</f>
        <v/>
      </c>
    </row>
    <row r="33" ht="28" customHeight="1">
      <c r="A33" s="39">
        <f>IF(Kategorien!A32="","",Kategorien!A32)</f>
        <v/>
      </c>
      <c r="B33" s="40">
        <f>IF(Kategorien!A32="","",Kategorien!B32)</f>
        <v/>
      </c>
      <c r="C33" s="41">
        <f>IF($A33="","",SUMIFS(Journal!$I$6:$I$505,Journal!$D$6:$D$505,$A33))</f>
        <v/>
      </c>
      <c r="D33" s="42">
        <f>IF($A33="","",SUMIFS(Journal!$J$6:$J$505,Journal!$D$6:$D$505,$A33))</f>
        <v/>
      </c>
      <c r="E33" s="43">
        <f>IF(Kategorien!A32="","",Kategorien!F32)</f>
        <v/>
      </c>
    </row>
    <row r="34" ht="28" customHeight="1">
      <c r="A34" s="39">
        <f>IF(Kategorien!A33="","",Kategorien!A33)</f>
        <v/>
      </c>
      <c r="B34" s="40">
        <f>IF(Kategorien!A33="","",Kategorien!B33)</f>
        <v/>
      </c>
      <c r="C34" s="41">
        <f>IF($A34="","",SUMIFS(Journal!$I$6:$I$505,Journal!$D$6:$D$505,$A34))</f>
        <v/>
      </c>
      <c r="D34" s="42">
        <f>IF($A34="","",SUMIFS(Journal!$J$6:$J$505,Journal!$D$6:$D$505,$A34))</f>
        <v/>
      </c>
      <c r="E34" s="43">
        <f>IF(Kategorien!A33="","",Kategorien!F33)</f>
        <v/>
      </c>
    </row>
    <row r="35" ht="28" customHeight="1">
      <c r="A35" s="39">
        <f>IF(Kategorien!A34="","",Kategorien!A34)</f>
        <v/>
      </c>
      <c r="B35" s="40">
        <f>IF(Kategorien!A34="","",Kategorien!B34)</f>
        <v/>
      </c>
      <c r="C35" s="41">
        <f>IF($A35="","",SUMIFS(Journal!$I$6:$I$505,Journal!$D$6:$D$505,$A35))</f>
        <v/>
      </c>
      <c r="D35" s="42">
        <f>IF($A35="","",SUMIFS(Journal!$J$6:$J$505,Journal!$D$6:$D$505,$A35))</f>
        <v/>
      </c>
      <c r="E35" s="43">
        <f>IF(Kategorien!A34="","",Kategorien!F34)</f>
        <v/>
      </c>
    </row>
    <row r="36" ht="28" customHeight="1">
      <c r="A36" s="39">
        <f>IF(Kategorien!A35="","",Kategorien!A35)</f>
        <v/>
      </c>
      <c r="B36" s="40">
        <f>IF(Kategorien!A35="","",Kategorien!B35)</f>
        <v/>
      </c>
      <c r="C36" s="41">
        <f>IF($A36="","",SUMIFS(Journal!$I$6:$I$505,Journal!$D$6:$D$505,$A36))</f>
        <v/>
      </c>
      <c r="D36" s="42">
        <f>IF($A36="","",SUMIFS(Journal!$J$6:$J$505,Journal!$D$6:$D$505,$A36))</f>
        <v/>
      </c>
      <c r="E36" s="43">
        <f>IF(Kategorien!A35="","",Kategorien!F35)</f>
        <v/>
      </c>
    </row>
    <row r="37" ht="28" customHeight="1">
      <c r="A37" s="39">
        <f>IF(Kategorien!A36="","",Kategorien!A36)</f>
        <v/>
      </c>
      <c r="B37" s="40">
        <f>IF(Kategorien!A36="","",Kategorien!B36)</f>
        <v/>
      </c>
      <c r="C37" s="41">
        <f>IF($A37="","",SUMIFS(Journal!$I$6:$I$505,Journal!$D$6:$D$505,$A37))</f>
        <v/>
      </c>
      <c r="D37" s="42">
        <f>IF($A37="","",SUMIFS(Journal!$J$6:$J$505,Journal!$D$6:$D$505,$A37))</f>
        <v/>
      </c>
      <c r="E37" s="43">
        <f>IF(Kategorien!A36="","",Kategorien!F36)</f>
        <v/>
      </c>
    </row>
    <row r="38" ht="28" customHeight="1">
      <c r="A38" s="39">
        <f>IF(Kategorien!A37="","",Kategorien!A37)</f>
        <v/>
      </c>
      <c r="B38" s="40">
        <f>IF(Kategorien!A37="","",Kategorien!B37)</f>
        <v/>
      </c>
      <c r="C38" s="41">
        <f>IF($A38="","",SUMIFS(Journal!$I$6:$I$505,Journal!$D$6:$D$505,$A38))</f>
        <v/>
      </c>
      <c r="D38" s="42">
        <f>IF($A38="","",SUMIFS(Journal!$J$6:$J$505,Journal!$D$6:$D$505,$A38))</f>
        <v/>
      </c>
      <c r="E38" s="43">
        <f>IF(Kategorien!A37="","",Kategorien!F37)</f>
        <v/>
      </c>
    </row>
    <row r="39" ht="28" customHeight="1">
      <c r="A39" s="39">
        <f>IF(Kategorien!A38="","",Kategorien!A38)</f>
        <v/>
      </c>
      <c r="B39" s="40">
        <f>IF(Kategorien!A38="","",Kategorien!B38)</f>
        <v/>
      </c>
      <c r="C39" s="41">
        <f>IF($A39="","",SUMIFS(Journal!$I$6:$I$505,Journal!$D$6:$D$505,$A39))</f>
        <v/>
      </c>
      <c r="D39" s="42">
        <f>IF($A39="","",SUMIFS(Journal!$J$6:$J$505,Journal!$D$6:$D$505,$A39))</f>
        <v/>
      </c>
      <c r="E39" s="43">
        <f>IF(Kategorien!A38="","",Kategorien!F38)</f>
        <v/>
      </c>
    </row>
    <row r="40" ht="28" customHeight="1">
      <c r="A40" s="39">
        <f>IF(Kategorien!A39="","",Kategorien!A39)</f>
        <v/>
      </c>
      <c r="B40" s="40">
        <f>IF(Kategorien!A39="","",Kategorien!B39)</f>
        <v/>
      </c>
      <c r="C40" s="41">
        <f>IF($A40="","",SUMIFS(Journal!$I$6:$I$505,Journal!$D$6:$D$505,$A40))</f>
        <v/>
      </c>
      <c r="D40" s="42">
        <f>IF($A40="","",SUMIFS(Journal!$J$6:$J$505,Journal!$D$6:$D$505,$A40))</f>
        <v/>
      </c>
      <c r="E40" s="43">
        <f>IF(Kategorien!A39="","",Kategorien!F39)</f>
        <v/>
      </c>
    </row>
    <row r="41" ht="28" customHeight="1">
      <c r="A41" s="39">
        <f>IF(Kategorien!A40="","",Kategorien!A40)</f>
        <v/>
      </c>
      <c r="B41" s="40">
        <f>IF(Kategorien!A40="","",Kategorien!B40)</f>
        <v/>
      </c>
      <c r="C41" s="41">
        <f>IF($A41="","",SUMIFS(Journal!$I$6:$I$505,Journal!$D$6:$D$505,$A41))</f>
        <v/>
      </c>
      <c r="D41" s="42">
        <f>IF($A41="","",SUMIFS(Journal!$J$6:$J$505,Journal!$D$6:$D$505,$A41))</f>
        <v/>
      </c>
      <c r="E41" s="43">
        <f>IF(Kategorien!A40="","",Kategorien!F40)</f>
        <v/>
      </c>
    </row>
    <row r="42" ht="28" customHeight="1">
      <c r="A42" s="39">
        <f>IF(Kategorien!A41="","",Kategorien!A41)</f>
        <v/>
      </c>
      <c r="B42" s="40">
        <f>IF(Kategorien!A41="","",Kategorien!B41)</f>
        <v/>
      </c>
      <c r="C42" s="41">
        <f>IF($A42="","",SUMIFS(Journal!$I$6:$I$505,Journal!$D$6:$D$505,$A42))</f>
        <v/>
      </c>
      <c r="D42" s="42">
        <f>IF($A42="","",SUMIFS(Journal!$J$6:$J$505,Journal!$D$6:$D$505,$A42))</f>
        <v/>
      </c>
      <c r="E42" s="43">
        <f>IF(Kategorien!A41="","",Kategorien!F41)</f>
        <v/>
      </c>
    </row>
    <row r="43" ht="28" customHeight="1">
      <c r="A43" s="39">
        <f>IF(Kategorien!A42="","",Kategorien!A42)</f>
        <v/>
      </c>
      <c r="B43" s="40">
        <f>IF(Kategorien!A42="","",Kategorien!B42)</f>
        <v/>
      </c>
      <c r="C43" s="41">
        <f>IF($A43="","",SUMIFS(Journal!$I$6:$I$505,Journal!$D$6:$D$505,$A43))</f>
        <v/>
      </c>
      <c r="D43" s="42">
        <f>IF($A43="","",SUMIFS(Journal!$J$6:$J$505,Journal!$D$6:$D$505,$A43))</f>
        <v/>
      </c>
      <c r="E43" s="43">
        <f>IF(Kategorien!A42="","",Kategorien!F42)</f>
        <v/>
      </c>
    </row>
    <row r="44" ht="28" customHeight="1">
      <c r="A44" s="39">
        <f>IF(Kategorien!A43="","",Kategorien!A43)</f>
        <v/>
      </c>
      <c r="B44" s="40">
        <f>IF(Kategorien!A43="","",Kategorien!B43)</f>
        <v/>
      </c>
      <c r="C44" s="41">
        <f>IF($A44="","",SUMIFS(Journal!$I$6:$I$505,Journal!$D$6:$D$505,$A44))</f>
        <v/>
      </c>
      <c r="D44" s="42">
        <f>IF($A44="","",SUMIFS(Journal!$J$6:$J$505,Journal!$D$6:$D$505,$A44))</f>
        <v/>
      </c>
      <c r="E44" s="43">
        <f>IF(Kategorien!A43="","",Kategorien!F43)</f>
        <v/>
      </c>
    </row>
    <row r="45" ht="28" customHeight="1">
      <c r="A45" s="39">
        <f>IF(Kategorien!A44="","",Kategorien!A44)</f>
        <v/>
      </c>
      <c r="B45" s="40">
        <f>IF(Kategorien!A44="","",Kategorien!B44)</f>
        <v/>
      </c>
      <c r="C45" s="41">
        <f>IF($A45="","",SUMIFS(Journal!$I$6:$I$505,Journal!$D$6:$D$505,$A45))</f>
        <v/>
      </c>
      <c r="D45" s="42">
        <f>IF($A45="","",SUMIFS(Journal!$J$6:$J$505,Journal!$D$6:$D$505,$A45))</f>
        <v/>
      </c>
      <c r="E45" s="43">
        <f>IF(Kategorien!A44="","",Kategorien!F44)</f>
        <v/>
      </c>
    </row>
    <row r="46" ht="28" customHeight="1">
      <c r="A46" s="39">
        <f>IF(Kategorien!A45="","",Kategorien!A45)</f>
        <v/>
      </c>
      <c r="B46" s="40">
        <f>IF(Kategorien!A45="","",Kategorien!B45)</f>
        <v/>
      </c>
      <c r="C46" s="41">
        <f>IF($A46="","",SUMIFS(Journal!$I$6:$I$505,Journal!$D$6:$D$505,$A46))</f>
        <v/>
      </c>
      <c r="D46" s="42">
        <f>IF($A46="","",SUMIFS(Journal!$J$6:$J$505,Journal!$D$6:$D$505,$A46))</f>
        <v/>
      </c>
      <c r="E46" s="43">
        <f>IF(Kategorien!A45="","",Kategorien!F45)</f>
        <v/>
      </c>
    </row>
    <row r="47" ht="28" customHeight="1">
      <c r="A47" s="39">
        <f>IF(Kategorien!A46="","",Kategorien!A46)</f>
        <v/>
      </c>
      <c r="B47" s="40">
        <f>IF(Kategorien!A46="","",Kategorien!B46)</f>
        <v/>
      </c>
      <c r="C47" s="41">
        <f>IF($A47="","",SUMIFS(Journal!$I$6:$I$505,Journal!$D$6:$D$505,$A47))</f>
        <v/>
      </c>
      <c r="D47" s="42">
        <f>IF($A47="","",SUMIFS(Journal!$J$6:$J$505,Journal!$D$6:$D$505,$A47))</f>
        <v/>
      </c>
      <c r="E47" s="43">
        <f>IF(Kategorien!A46="","",Kategorien!F46)</f>
        <v/>
      </c>
    </row>
    <row r="49" ht="26" customHeight="1">
      <c r="A49" s="4" t="inlineStr">
        <is>
          <t>GEWINNERMITTLUNG</t>
        </is>
      </c>
      <c r="B49" s="5" t="n"/>
      <c r="C49" s="5" t="n"/>
      <c r="D49" s="5" t="n"/>
    </row>
    <row r="50" ht="22" customHeight="1">
      <c r="A50" s="19" t="inlineStr">
        <is>
          <t>Betriebseinnahmen ohne Umsatzsteuer</t>
        </is>
      </c>
      <c r="D50" s="44">
        <f>SUMIFS($D$6:$D$47,$B$6:$B$47,"Einnahme")</f>
        <v/>
      </c>
    </row>
    <row r="51" ht="22" customHeight="1">
      <c r="A51" s="19" t="inlineStr">
        <is>
          <t>Vereinnahmte Umsatzsteuer</t>
        </is>
      </c>
      <c r="D51" s="44">
        <f>SUMIFS(Journal!$H$6:$H$505,Journal!$G$6:$G$505,"Einnahme")</f>
        <v/>
      </c>
    </row>
    <row r="52" ht="22" customHeight="1">
      <c r="A52" s="45" t="inlineStr">
        <is>
          <t>Summe Betriebseinnahmen</t>
        </is>
      </c>
      <c r="D52" s="46">
        <f>D50+D51</f>
        <v/>
      </c>
    </row>
    <row r="53" ht="22" customHeight="1">
      <c r="A53" s="19" t="inlineStr">
        <is>
          <t>Betriebsausgaben ohne Vorsteuer (abziehbarer Teil)</t>
        </is>
      </c>
      <c r="D53" s="44">
        <f>SUMIFS($D$6:$D$47,$B$6:$B$47,"Ausgabe")</f>
        <v/>
      </c>
    </row>
    <row r="54" ht="22" customHeight="1">
      <c r="A54" s="19" t="inlineStr">
        <is>
          <t>Gezahlte Vorsteuer</t>
        </is>
      </c>
      <c r="D54" s="44">
        <f>SUMIFS(Journal!$H$6:$H$505,Journal!$G$6:$G$505,"Ausgabe")</f>
        <v/>
      </c>
    </row>
    <row r="55" ht="22" customHeight="1">
      <c r="A55" s="45" t="inlineStr">
        <is>
          <t>Summe Betriebsausgaben</t>
        </is>
      </c>
      <c r="D55" s="46">
        <f>D53+D54</f>
        <v/>
      </c>
    </row>
    <row r="56" ht="26" customHeight="1">
      <c r="A56" s="47" t="inlineStr">
        <is>
          <t>Gewinn oder Verlust</t>
        </is>
      </c>
      <c r="B56" s="48" t="n"/>
      <c r="C56" s="48" t="n"/>
      <c r="D56" s="49">
        <f>D52-D55</f>
        <v/>
      </c>
    </row>
    <row r="58" ht="40" customHeight="1">
      <c r="A58" s="16" t="inlineStr">
        <is>
          <t>Gebucht = Summe im Journal ohne Umsatzsteuer, bei Kleinunternehmern brutto. Für den Gewinn = davon abziehbar. Gewerbesteuer, Einkommensteuer und private Ausgaben gehören nicht ins Journal (§ 4 Abs. 5b, § 12 EStG).</t>
        </is>
      </c>
    </row>
  </sheetData>
  <mergeCells count="2">
    <mergeCell ref="A2:E2"/>
    <mergeCell ref="A58:E58"/>
  </mergeCells>
  <conditionalFormatting sqref="B6:B47">
    <cfRule type="cellIs" priority="2" operator="equal" dxfId="1">
      <formula>"Einnahme"</formula>
    </cfRule>
    <cfRule type="cellIs" priority="3" operator="equal" dxfId="2">
      <formula>"Ausgabe"</formula>
    </cfRule>
  </conditionalFormatting>
  <conditionalFormatting sqref="D56">
    <cfRule type="cellIs" priority="4" operator="greaterThan" dxfId="1">
      <formula>0</formula>
    </cfRule>
  </conditionalFormatting>
  <conditionalFormatting sqref="C6:C47 D6:D47 D50:D56">
    <cfRule type="cellIs" priority="1" operator="lessThan" dxfId="0">
      <formula>0</formula>
    </cfRule>
  </conditionalFormatting>
  <pageMargins left="0.75" right="0.75" top="1" bottom="1" header="0.5" footer="0.5"/>
  <pageSetup orientation="portrait" paperSize="9" fitToHeight="0" fitToWidth="1"/>
  <drawing xmlns:r="http://schemas.openxmlformats.org/officeDocument/2006/relationships" r:id="rId1"/>
</worksheet>
</file>

<file path=xl/worksheets/sheet5.xml><?xml version="1.0" encoding="utf-8"?>
<worksheet xmlns="http://schemas.openxmlformats.org/spreadsheetml/2006/main">
  <sheetPr>
    <tabColor rgb="005A6380"/>
    <outlinePr summaryBelow="1" summaryRight="1"/>
    <pageSetUpPr fitToPage="1"/>
  </sheetPr>
  <dimension ref="A1:F48"/>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2" customWidth="1" min="2" max="2"/>
    <col width="14" customWidth="1" min="3" max="3"/>
    <col width="12" customWidth="1" min="4" max="4"/>
    <col width="14" customWidth="1" min="5" max="5"/>
    <col width="84" customWidth="1" min="6" max="6"/>
  </cols>
  <sheetData>
    <row r="1" ht="46" customHeight="1">
      <c r="A1" s="17" t="inlineStr">
        <is>
          <t>Kategorien</t>
        </is>
      </c>
      <c r="B1" s="1" t="n"/>
      <c r="C1" s="1" t="n"/>
      <c r="D1" s="1" t="n"/>
      <c r="E1" s="1" t="n"/>
      <c r="F1" s="1" t="n"/>
    </row>
    <row r="2" ht="34" customHeight="1">
      <c r="A2" s="18" t="inlineStr">
        <is>
          <t>Gegliedert wie die Anlage EÜR 2025, ohne Zeilennummern, die sich jedes Jahr ändern. Namen änderst du hier, eigene Kategorien trägst du unten ein.</t>
        </is>
      </c>
    </row>
    <row r="4" ht="32" customHeight="1">
      <c r="A4" s="25" t="inlineStr">
        <is>
          <t>Kategorie</t>
        </is>
      </c>
      <c r="B4" s="25" t="inlineStr">
        <is>
          <t>Art</t>
        </is>
      </c>
      <c r="C4" s="25" t="inlineStr">
        <is>
          <t>Zählt für § 19 UStG</t>
        </is>
      </c>
      <c r="D4" s="25" t="inlineStr">
        <is>
          <t>Abziehbar</t>
        </is>
      </c>
      <c r="E4" s="25" t="inlineStr">
        <is>
          <t>Üblicher Steuersatz</t>
        </is>
      </c>
      <c r="F4" s="25" t="inlineStr">
        <is>
          <t>So ordnest du zu</t>
        </is>
      </c>
    </row>
    <row r="5" ht="30" customHeight="1">
      <c r="A5" s="50" t="inlineStr">
        <is>
          <t>Betriebseinnahmen als Kleinunternehmer</t>
        </is>
      </c>
      <c r="B5" s="51" t="inlineStr">
        <is>
          <t>Einnahme</t>
        </is>
      </c>
      <c r="C5" s="51" t="inlineStr">
        <is>
          <t>Ja</t>
        </is>
      </c>
      <c r="D5" s="52" t="n">
        <v>100</v>
      </c>
      <c r="E5" s="52" t="n">
        <v>0</v>
      </c>
      <c r="F5" s="53" t="inlineStr">
        <is>
          <t>Alle Einnahmen aus deinen Leistungen, solange du die Kleinunternehmerregelung nutzt (§ 19 UStG).</t>
        </is>
      </c>
    </row>
    <row r="6" ht="30" customHeight="1">
      <c r="A6" s="50" t="inlineStr">
        <is>
          <t>Umsatzsteuerpflichtige Betriebseinnahmen</t>
        </is>
      </c>
      <c r="B6" s="51" t="inlineStr">
        <is>
          <t>Einnahme</t>
        </is>
      </c>
      <c r="C6" s="51" t="inlineStr">
        <is>
          <t>Ja</t>
        </is>
      </c>
      <c r="D6" s="52" t="n">
        <v>100</v>
      </c>
      <c r="E6" s="52" t="n">
        <v>19</v>
      </c>
      <c r="F6" s="53" t="inlineStr">
        <is>
          <t>Einnahmen mit 19 oder 7 Prozent Umsatzsteuer. Bruttobetrag eintragen und Steuersatz wählen.</t>
        </is>
      </c>
    </row>
    <row r="7" ht="30" customHeight="1">
      <c r="A7" s="50" t="inlineStr">
        <is>
          <t>Umsatzsteuerfreie oder nicht steuerbare Einnahmen</t>
        </is>
      </c>
      <c r="B7" s="51" t="inlineStr">
        <is>
          <t>Einnahme</t>
        </is>
      </c>
      <c r="C7" s="51" t="inlineStr">
        <is>
          <t>Nein</t>
        </is>
      </c>
      <c r="D7" s="52" t="n">
        <v>100</v>
      </c>
      <c r="E7" s="52" t="n">
        <v>0</v>
      </c>
      <c r="F7" s="53" t="inlineStr">
        <is>
          <t>Zum Beispiel steuerfreie Leistungen nach § 4 UStG. Ob sie zum Gesamtumsatz zählen, regelt § 19 Abs. 2 UStG, im Zweifel nachfragen.</t>
        </is>
      </c>
    </row>
    <row r="8" ht="30" customHeight="1">
      <c r="A8" s="50" t="inlineStr">
        <is>
          <t>Vom Finanzamt erstattete Umsatzsteuer</t>
        </is>
      </c>
      <c r="B8" s="51" t="inlineStr">
        <is>
          <t>Einnahme</t>
        </is>
      </c>
      <c r="C8" s="51" t="inlineStr">
        <is>
          <t>Nein</t>
        </is>
      </c>
      <c r="D8" s="52" t="n">
        <v>100</v>
      </c>
      <c r="E8" s="52" t="n">
        <v>0</v>
      </c>
      <c r="F8" s="53" t="inlineStr">
        <is>
          <t>Erstattungen aus Voranmeldung oder Jahreserklärung. Steuersatz 0 wählen.</t>
        </is>
      </c>
    </row>
    <row r="9" ht="30" customHeight="1">
      <c r="A9" s="50" t="inlineStr">
        <is>
          <t>Veräußerung oder Entnahme von Anlagevermögen</t>
        </is>
      </c>
      <c r="B9" s="51" t="inlineStr">
        <is>
          <t>Einnahme</t>
        </is>
      </c>
      <c r="C9" s="51" t="inlineStr">
        <is>
          <t>Nein</t>
        </is>
      </c>
      <c r="D9" s="52" t="n">
        <v>100</v>
      </c>
      <c r="E9" s="52" t="n">
        <v>19</v>
      </c>
      <c r="F9" s="53" t="inlineStr">
        <is>
          <t>Verkauf von Geräten oder Fahrzeugen deines Betriebs. Zählt nicht zum Gesamtumsatz (§ 19 Abs. 2 UStG).</t>
        </is>
      </c>
    </row>
    <row r="10" ht="30" customHeight="1">
      <c r="A10" s="50" t="inlineStr">
        <is>
          <t>Private Kfz-Nutzung</t>
        </is>
      </c>
      <c r="B10" s="51" t="inlineStr">
        <is>
          <t>Einnahme</t>
        </is>
      </c>
      <c r="C10" s="51" t="inlineStr">
        <is>
          <t>Nein</t>
        </is>
      </c>
      <c r="D10" s="52" t="n">
        <v>100</v>
      </c>
      <c r="E10" s="52" t="n">
        <v>0</v>
      </c>
      <c r="F10" s="53" t="inlineStr">
        <is>
          <t>Wert der privaten Nutzung deines Betriebsfahrzeugs (§ 6 Abs. 1 Nr. 4 EStG).</t>
        </is>
      </c>
    </row>
    <row r="11" ht="30" customHeight="1">
      <c r="A11" s="50" t="inlineStr">
        <is>
          <t>Sonstige Sach-, Nutzungs- und Leistungsentnahmen</t>
        </is>
      </c>
      <c r="B11" s="51" t="inlineStr">
        <is>
          <t>Einnahme</t>
        </is>
      </c>
      <c r="C11" s="51" t="inlineStr">
        <is>
          <t>Nein</t>
        </is>
      </c>
      <c r="D11" s="52" t="n">
        <v>100</v>
      </c>
      <c r="E11" s="52" t="n">
        <v>0</v>
      </c>
      <c r="F11" s="53" t="inlineStr">
        <is>
          <t>Waren oder Leistungen deines Betriebs, die du privat nutzt.</t>
        </is>
      </c>
    </row>
    <row r="12" ht="30" customHeight="1">
      <c r="A12" s="54" t="inlineStr">
        <is>
          <t>Waren, Rohstoffe und Hilfsstoffe</t>
        </is>
      </c>
      <c r="B12" s="51" t="inlineStr">
        <is>
          <t>Ausgabe</t>
        </is>
      </c>
      <c r="C12" s="51" t="inlineStr">
        <is>
          <t>Nein</t>
        </is>
      </c>
      <c r="D12" s="52" t="n">
        <v>100</v>
      </c>
      <c r="E12" s="52" t="n">
        <v>19</v>
      </c>
      <c r="F12" s="53" t="inlineStr">
        <is>
          <t>Material und Waren, die du verarbeitest oder weiterverkaufst, mit Nebenkosten wie Fracht.</t>
        </is>
      </c>
    </row>
    <row r="13" ht="30" customHeight="1">
      <c r="A13" s="54" t="inlineStr">
        <is>
          <t>Bezogene Fremdleistungen</t>
        </is>
      </c>
      <c r="B13" s="51" t="inlineStr">
        <is>
          <t>Ausgabe</t>
        </is>
      </c>
      <c r="C13" s="51" t="inlineStr">
        <is>
          <t>Nein</t>
        </is>
      </c>
      <c r="D13" s="52" t="n">
        <v>100</v>
      </c>
      <c r="E13" s="52" t="n">
        <v>19</v>
      </c>
      <c r="F13" s="53" t="inlineStr">
        <is>
          <t>Leistungen anderer Unternehmer für deine Aufträge, etwa von Subunternehmern.</t>
        </is>
      </c>
    </row>
    <row r="14" ht="30" customHeight="1">
      <c r="A14" s="54" t="inlineStr">
        <is>
          <t>Ausgaben für eigenes Personal</t>
        </is>
      </c>
      <c r="B14" s="51" t="inlineStr">
        <is>
          <t>Ausgabe</t>
        </is>
      </c>
      <c r="C14" s="51" t="inlineStr">
        <is>
          <t>Nein</t>
        </is>
      </c>
      <c r="D14" s="52" t="n">
        <v>100</v>
      </c>
      <c r="E14" s="52" t="n">
        <v>0</v>
      </c>
      <c r="F14" s="53" t="inlineStr">
        <is>
          <t>Löhne, Gehälter und die Beiträge dazu.</t>
        </is>
      </c>
    </row>
    <row r="15" ht="30" customHeight="1">
      <c r="A15" s="54" t="inlineStr">
        <is>
          <t>Abschreibung (AfA)</t>
        </is>
      </c>
      <c r="B15" s="51" t="inlineStr">
        <is>
          <t>Ausgabe</t>
        </is>
      </c>
      <c r="C15" s="51" t="inlineStr">
        <is>
          <t>Nein</t>
        </is>
      </c>
      <c r="D15" s="52" t="n">
        <v>100</v>
      </c>
      <c r="E15" s="52" t="n">
        <v>0</v>
      </c>
      <c r="F15" s="53" t="inlineStr">
        <is>
          <t>Teure Anschaffungen verteilst du über die Nutzungsdauer. Den Jahresbetrag buchst du hier, etwa am Jahresende.</t>
        </is>
      </c>
    </row>
    <row r="16" ht="30" customHeight="1">
      <c r="A16" s="54" t="inlineStr">
        <is>
          <t>Geringwertige Wirtschaftsgüter</t>
        </is>
      </c>
      <c r="B16" s="51" t="inlineStr">
        <is>
          <t>Ausgabe</t>
        </is>
      </c>
      <c r="C16" s="51" t="inlineStr">
        <is>
          <t>Nein</t>
        </is>
      </c>
      <c r="D16" s="52" t="n">
        <v>100</v>
      </c>
      <c r="E16" s="52" t="n">
        <v>19</v>
      </c>
      <c r="F16" s="53" t="inlineStr">
        <is>
          <t>Bewegliche Anschaffungen bis 800 Euro ohne Umsatzsteuer darfst du sofort voll absetzen (§ 6 Abs. 2 EStG).</t>
        </is>
      </c>
    </row>
    <row r="17" ht="30" customHeight="1">
      <c r="A17" s="54" t="inlineStr">
        <is>
          <t>Miete für Geschäftsräume</t>
        </is>
      </c>
      <c r="B17" s="51" t="inlineStr">
        <is>
          <t>Ausgabe</t>
        </is>
      </c>
      <c r="C17" s="51" t="inlineStr">
        <is>
          <t>Nein</t>
        </is>
      </c>
      <c r="D17" s="52" t="n">
        <v>100</v>
      </c>
      <c r="E17" s="52" t="n">
        <v>19</v>
      </c>
      <c r="F17" s="53" t="inlineStr">
        <is>
          <t>Miete oder Pacht für Büro, Laden oder Werkstatt außerhalb deiner Wohnung.</t>
        </is>
      </c>
    </row>
    <row r="18" ht="30" customHeight="1">
      <c r="A18" s="54" t="inlineStr">
        <is>
          <t>Sonstige Raumkosten</t>
        </is>
      </c>
      <c r="B18" s="51" t="inlineStr">
        <is>
          <t>Ausgabe</t>
        </is>
      </c>
      <c r="C18" s="51" t="inlineStr">
        <is>
          <t>Nein</t>
        </is>
      </c>
      <c r="D18" s="52" t="n">
        <v>100</v>
      </c>
      <c r="E18" s="52" t="n">
        <v>19</v>
      </c>
      <c r="F18" s="53" t="inlineStr">
        <is>
          <t>Nebenkosten, Strom und Reinigung betrieblicher Räume, ohne häusliches Arbeitszimmer.</t>
        </is>
      </c>
    </row>
    <row r="19" ht="30" customHeight="1">
      <c r="A19" s="54" t="inlineStr">
        <is>
          <t>Telekommunikation</t>
        </is>
      </c>
      <c r="B19" s="51" t="inlineStr">
        <is>
          <t>Ausgabe</t>
        </is>
      </c>
      <c r="C19" s="51" t="inlineStr">
        <is>
          <t>Nein</t>
        </is>
      </c>
      <c r="D19" s="52" t="n">
        <v>100</v>
      </c>
      <c r="E19" s="52" t="n">
        <v>19</v>
      </c>
      <c r="F19" s="53" t="inlineStr">
        <is>
          <t>Telefon, Handy und Internet, soweit betrieblich genutzt.</t>
        </is>
      </c>
    </row>
    <row r="20" ht="30" customHeight="1">
      <c r="A20" s="54" t="inlineStr">
        <is>
          <t>Übernachtungs- und Reisenebenkosten</t>
        </is>
      </c>
      <c r="B20" s="51" t="inlineStr">
        <is>
          <t>Ausgabe</t>
        </is>
      </c>
      <c r="C20" s="51" t="inlineStr">
        <is>
          <t>Nein</t>
        </is>
      </c>
      <c r="D20" s="52" t="n">
        <v>100</v>
      </c>
      <c r="E20" s="52" t="n">
        <v>19</v>
      </c>
      <c r="F20" s="53" t="inlineStr">
        <is>
          <t>Hotel, Parken und Gebühren auf Geschäftsreisen. Fahrtkosten gehören zu den Fahrzeug- und Fahrtkosten.</t>
        </is>
      </c>
    </row>
    <row r="21" ht="30" customHeight="1">
      <c r="A21" s="54" t="inlineStr">
        <is>
          <t>Fortbildungskosten</t>
        </is>
      </c>
      <c r="B21" s="51" t="inlineStr">
        <is>
          <t>Ausgabe</t>
        </is>
      </c>
      <c r="C21" s="51" t="inlineStr">
        <is>
          <t>Nein</t>
        </is>
      </c>
      <c r="D21" s="52" t="n">
        <v>100</v>
      </c>
      <c r="E21" s="52" t="n">
        <v>19</v>
      </c>
      <c r="F21" s="53" t="inlineStr">
        <is>
          <t>Kurse, Seminare und Fachkonferenzen, ohne Reisekosten.</t>
        </is>
      </c>
    </row>
    <row r="22" ht="30" customHeight="1">
      <c r="A22" s="54" t="inlineStr">
        <is>
          <t>Rechts- und Steuerberatung, Buchführung</t>
        </is>
      </c>
      <c r="B22" s="51" t="inlineStr">
        <is>
          <t>Ausgabe</t>
        </is>
      </c>
      <c r="C22" s="51" t="inlineStr">
        <is>
          <t>Nein</t>
        </is>
      </c>
      <c r="D22" s="52" t="n">
        <v>100</v>
      </c>
      <c r="E22" s="52" t="n">
        <v>19</v>
      </c>
      <c r="F22" s="53" t="inlineStr">
        <is>
          <t>Steuerberater, Anwalt und Buchhaltungsdienste.</t>
        </is>
      </c>
    </row>
    <row r="23" ht="30" customHeight="1">
      <c r="A23" s="54" t="inlineStr">
        <is>
          <t>Miete und Leasing beweglicher Wirtschaftsgüter</t>
        </is>
      </c>
      <c r="B23" s="51" t="inlineStr">
        <is>
          <t>Ausgabe</t>
        </is>
      </c>
      <c r="C23" s="51" t="inlineStr">
        <is>
          <t>Nein</t>
        </is>
      </c>
      <c r="D23" s="52" t="n">
        <v>100</v>
      </c>
      <c r="E23" s="52" t="n">
        <v>19</v>
      </c>
      <c r="F23" s="53" t="inlineStr">
        <is>
          <t>Gemietete Geräte oder Maschinen, ohne Fahrzeuge.</t>
        </is>
      </c>
    </row>
    <row r="24" ht="30" customHeight="1">
      <c r="A24" s="54" t="inlineStr">
        <is>
          <t>Reparatur und Wartung</t>
        </is>
      </c>
      <c r="B24" s="51" t="inlineStr">
        <is>
          <t>Ausgabe</t>
        </is>
      </c>
      <c r="C24" s="51" t="inlineStr">
        <is>
          <t>Nein</t>
        </is>
      </c>
      <c r="D24" s="52" t="n">
        <v>100</v>
      </c>
      <c r="E24" s="52" t="n">
        <v>19</v>
      </c>
      <c r="F24" s="53" t="inlineStr">
        <is>
          <t>Instandhaltung von Geräten und Einrichtung, ohne Gebäude und Fahrzeuge.</t>
        </is>
      </c>
    </row>
    <row r="25" ht="30" customHeight="1">
      <c r="A25" s="54" t="inlineStr">
        <is>
          <t>Beiträge, Gebühren und Versicherungen</t>
        </is>
      </c>
      <c r="B25" s="51" t="inlineStr">
        <is>
          <t>Ausgabe</t>
        </is>
      </c>
      <c r="C25" s="51" t="inlineStr">
        <is>
          <t>Nein</t>
        </is>
      </c>
      <c r="D25" s="52" t="n">
        <v>100</v>
      </c>
      <c r="E25" s="52" t="n">
        <v>0</v>
      </c>
      <c r="F25" s="53" t="inlineStr">
        <is>
          <t>Kammerbeiträge, Berufshaftpflicht und betriebliche Versicherungen, ohne Gebäude und Fahrzeuge.</t>
        </is>
      </c>
    </row>
    <row r="26" ht="30" customHeight="1">
      <c r="A26" s="54" t="inlineStr">
        <is>
          <t>Laufende EDV-Kosten</t>
        </is>
      </c>
      <c r="B26" s="51" t="inlineStr">
        <is>
          <t>Ausgabe</t>
        </is>
      </c>
      <c r="C26" s="51" t="inlineStr">
        <is>
          <t>Nein</t>
        </is>
      </c>
      <c r="D26" s="52" t="n">
        <v>100</v>
      </c>
      <c r="E26" s="52" t="n">
        <v>19</v>
      </c>
      <c r="F26" s="53" t="inlineStr">
        <is>
          <t>Software-Abos, Hosting, IT-Wartung und Reparaturen.</t>
        </is>
      </c>
    </row>
    <row r="27" ht="30" customHeight="1">
      <c r="A27" s="54" t="inlineStr">
        <is>
          <t>Arbeitsmittel, Bürobedarf, Porto, Fachliteratur</t>
        </is>
      </c>
      <c r="B27" s="51" t="inlineStr">
        <is>
          <t>Ausgabe</t>
        </is>
      </c>
      <c r="C27" s="51" t="inlineStr">
        <is>
          <t>Nein</t>
        </is>
      </c>
      <c r="D27" s="52" t="n">
        <v>100</v>
      </c>
      <c r="E27" s="52" t="n">
        <v>19</v>
      </c>
      <c r="F27" s="53" t="inlineStr">
        <is>
          <t>Papier, Druckerpatronen, Briefmarken und Fachbücher.</t>
        </is>
      </c>
    </row>
    <row r="28" ht="30" customHeight="1">
      <c r="A28" s="54" t="inlineStr">
        <is>
          <t>Werbekosten</t>
        </is>
      </c>
      <c r="B28" s="51" t="inlineStr">
        <is>
          <t>Ausgabe</t>
        </is>
      </c>
      <c r="C28" s="51" t="inlineStr">
        <is>
          <t>Nein</t>
        </is>
      </c>
      <c r="D28" s="52" t="n">
        <v>100</v>
      </c>
      <c r="E28" s="52" t="n">
        <v>19</v>
      </c>
      <c r="F28" s="53" t="inlineStr">
        <is>
          <t>Anzeigen, Online-Werbung und Flyer.</t>
        </is>
      </c>
    </row>
    <row r="29" ht="30" customHeight="1">
      <c r="A29" s="54" t="inlineStr">
        <is>
          <t>Schuldzinsen</t>
        </is>
      </c>
      <c r="B29" s="51" t="inlineStr">
        <is>
          <t>Ausgabe</t>
        </is>
      </c>
      <c r="C29" s="51" t="inlineStr">
        <is>
          <t>Nein</t>
        </is>
      </c>
      <c r="D29" s="52" t="n">
        <v>100</v>
      </c>
      <c r="E29" s="52" t="n">
        <v>0</v>
      </c>
      <c r="F29" s="53" t="inlineStr">
        <is>
          <t>Zinsen für betriebliche Kredite.</t>
        </is>
      </c>
    </row>
    <row r="30" ht="30" customHeight="1">
      <c r="A30" s="54" t="inlineStr">
        <is>
          <t>An das Finanzamt gezahlte Umsatzsteuer</t>
        </is>
      </c>
      <c r="B30" s="51" t="inlineStr">
        <is>
          <t>Ausgabe</t>
        </is>
      </c>
      <c r="C30" s="51" t="inlineStr">
        <is>
          <t>Nein</t>
        </is>
      </c>
      <c r="D30" s="52" t="n">
        <v>100</v>
      </c>
      <c r="E30" s="52" t="n">
        <v>0</v>
      </c>
      <c r="F30" s="53" t="inlineStr">
        <is>
          <t>Zahlungen aus Voranmeldung und Jahreserklärung, Steuersatz 0. Für Zahlungen kurz nach dem Jahreswechsel gilt § 11 Abs. 2 Satz 2 EStG.</t>
        </is>
      </c>
    </row>
    <row r="31" ht="30" customHeight="1">
      <c r="A31" s="54" t="inlineStr">
        <is>
          <t>Übrige Betriebsausgaben</t>
        </is>
      </c>
      <c r="B31" s="51" t="inlineStr">
        <is>
          <t>Ausgabe</t>
        </is>
      </c>
      <c r="C31" s="51" t="inlineStr">
        <is>
          <t>Nein</t>
        </is>
      </c>
      <c r="D31" s="52" t="n">
        <v>100</v>
      </c>
      <c r="E31" s="52" t="n">
        <v>19</v>
      </c>
      <c r="F31" s="53" t="inlineStr">
        <is>
          <t>Alles Betriebliche, das in keine andere Kategorie passt, etwa Gebühren des Geschäftskontos.</t>
        </is>
      </c>
    </row>
    <row r="32" ht="30" customHeight="1">
      <c r="A32" s="54" t="inlineStr">
        <is>
          <t>Geschenke an Geschäftspartner</t>
        </is>
      </c>
      <c r="B32" s="51" t="inlineStr">
        <is>
          <t>Ausgabe</t>
        </is>
      </c>
      <c r="C32" s="51" t="inlineStr">
        <is>
          <t>Nein</t>
        </is>
      </c>
      <c r="D32" s="52" t="n">
        <v>100</v>
      </c>
      <c r="E32" s="52" t="n">
        <v>19</v>
      </c>
      <c r="F32" s="53" t="inlineStr">
        <is>
          <t>Nur abziehbar, wenn alle Geschenke an eine Person im Jahr höchstens 50 Euro kosten (§ 4 Abs. 5 Nr. 1 EStG). Teurere nicht buchen.</t>
        </is>
      </c>
    </row>
    <row r="33" ht="30" customHeight="1">
      <c r="A33" s="54" t="inlineStr">
        <is>
          <t>Bewirtung von Geschäftspartnern</t>
        </is>
      </c>
      <c r="B33" s="51" t="inlineStr">
        <is>
          <t>Ausgabe</t>
        </is>
      </c>
      <c r="C33" s="51" t="inlineStr">
        <is>
          <t>Nein</t>
        </is>
      </c>
      <c r="D33" s="52" t="n">
        <v>70</v>
      </c>
      <c r="E33" s="52" t="n">
        <v>19</v>
      </c>
      <c r="F33" s="53" t="inlineStr">
        <is>
          <t>70 Prozent sind abziehbar, das Blatt rechnet den Anteil selbst. Notiere Ort, Tag, Teilnehmer, Anlass und Höhe (§ 4 Abs. 5 Nr. 2 EStG).</t>
        </is>
      </c>
    </row>
    <row r="34" ht="30" customHeight="1">
      <c r="A34" s="54" t="inlineStr">
        <is>
          <t>Verpflegungsmehraufwand</t>
        </is>
      </c>
      <c r="B34" s="51" t="inlineStr">
        <is>
          <t>Ausgabe</t>
        </is>
      </c>
      <c r="C34" s="51" t="inlineStr">
        <is>
          <t>Nein</t>
        </is>
      </c>
      <c r="D34" s="52" t="n">
        <v>100</v>
      </c>
      <c r="E34" s="52" t="n">
        <v>0</v>
      </c>
      <c r="F34" s="53" t="inlineStr">
        <is>
          <t>Pauschalen für Geschäftsreisen.</t>
        </is>
      </c>
    </row>
    <row r="35" ht="30" customHeight="1">
      <c r="A35" s="54" t="inlineStr">
        <is>
          <t>Häusliches Arbeitszimmer</t>
        </is>
      </c>
      <c r="B35" s="51" t="inlineStr">
        <is>
          <t>Ausgabe</t>
        </is>
      </c>
      <c r="C35" s="51" t="inlineStr">
        <is>
          <t>Nein</t>
        </is>
      </c>
      <c r="D35" s="52" t="n">
        <v>100</v>
      </c>
      <c r="E35" s="52" t="n">
        <v>0</v>
      </c>
      <c r="F35" s="53" t="inlineStr">
        <is>
          <t>Nur wenn das Zimmer der Mittelpunkt deiner gesamten Arbeit ist. Statt der Kosten geht eine Jahrespauschale von 1.260 Euro (§ 4 Abs. 5 Nr. 6b EStG).</t>
        </is>
      </c>
    </row>
    <row r="36" ht="30" customHeight="1">
      <c r="A36" s="54" t="inlineStr">
        <is>
          <t>Homeoffice-Tagespauschale</t>
        </is>
      </c>
      <c r="B36" s="51" t="inlineStr">
        <is>
          <t>Ausgabe</t>
        </is>
      </c>
      <c r="C36" s="51" t="inlineStr">
        <is>
          <t>Nein</t>
        </is>
      </c>
      <c r="D36" s="52" t="n">
        <v>100</v>
      </c>
      <c r="E36" s="52" t="n">
        <v>0</v>
      </c>
      <c r="F36" s="53" t="inlineStr">
        <is>
          <t>6 Euro je Tag, an dem du überwiegend zu Hause arbeitest, höchstens 1.260 Euro im Jahr (§ 4 Abs. 5 Nr. 6c EStG). Am Jahresende buchen.</t>
        </is>
      </c>
    </row>
    <row r="37" ht="30" customHeight="1">
      <c r="A37" s="54" t="inlineStr">
        <is>
          <t>Kfz-Leasing</t>
        </is>
      </c>
      <c r="B37" s="51" t="inlineStr">
        <is>
          <t>Ausgabe</t>
        </is>
      </c>
      <c r="C37" s="51" t="inlineStr">
        <is>
          <t>Nein</t>
        </is>
      </c>
      <c r="D37" s="52" t="n">
        <v>100</v>
      </c>
      <c r="E37" s="52" t="n">
        <v>19</v>
      </c>
      <c r="F37" s="53" t="inlineStr">
        <is>
          <t>Leasingraten für dein Betriebsfahrzeug.</t>
        </is>
      </c>
    </row>
    <row r="38" ht="30" customHeight="1">
      <c r="A38" s="54" t="inlineStr">
        <is>
          <t>Kfz-Steuer, Versicherung und Maut</t>
        </is>
      </c>
      <c r="B38" s="51" t="inlineStr">
        <is>
          <t>Ausgabe</t>
        </is>
      </c>
      <c r="C38" s="51" t="inlineStr">
        <is>
          <t>Nein</t>
        </is>
      </c>
      <c r="D38" s="52" t="n">
        <v>100</v>
      </c>
      <c r="E38" s="52" t="n">
        <v>0</v>
      </c>
      <c r="F38" s="53" t="inlineStr">
        <is>
          <t>Steuer, Versicherung und Maut für dein Betriebsfahrzeug.</t>
        </is>
      </c>
    </row>
    <row r="39" ht="30" customHeight="1">
      <c r="A39" s="54" t="inlineStr">
        <is>
          <t>Sonstige Fahrtkosten</t>
        </is>
      </c>
      <c r="B39" s="51" t="inlineStr">
        <is>
          <t>Ausgabe</t>
        </is>
      </c>
      <c r="C39" s="51" t="inlineStr">
        <is>
          <t>Nein</t>
        </is>
      </c>
      <c r="D39" s="52" t="n">
        <v>100</v>
      </c>
      <c r="E39" s="52" t="n">
        <v>19</v>
      </c>
      <c r="F39" s="53" t="inlineStr">
        <is>
          <t>Sprit, Reparaturen und Wartung, dazu Bahn, Flug und Nahverkehr.</t>
        </is>
      </c>
    </row>
    <row r="40" ht="30" customHeight="1">
      <c r="A40" s="54" t="inlineStr">
        <is>
          <t>Fahrten mit dem Privatwagen</t>
        </is>
      </c>
      <c r="B40" s="51" t="inlineStr">
        <is>
          <t>Ausgabe</t>
        </is>
      </c>
      <c r="C40" s="51" t="inlineStr">
        <is>
          <t>Nein</t>
        </is>
      </c>
      <c r="D40" s="52" t="n">
        <v>100</v>
      </c>
      <c r="E40" s="52" t="n">
        <v>0</v>
      </c>
      <c r="F40" s="53" t="inlineStr">
        <is>
          <t>Betriebliche Fahrten mit einem Auto, das nicht zum Betrieb gehört.</t>
        </is>
      </c>
    </row>
    <row r="41" ht="30" customHeight="1">
      <c r="A41" s="55" t="n"/>
      <c r="B41" s="22" t="n"/>
      <c r="C41" s="22" t="n"/>
      <c r="D41" s="56" t="n">
        <v>100</v>
      </c>
      <c r="E41" s="56" t="n">
        <v>19</v>
      </c>
      <c r="F41" s="57" t="inlineStr">
        <is>
          <t>Eigene Kategorie. Art wählen, sonst zählt die Buchung nirgends.</t>
        </is>
      </c>
    </row>
    <row r="42" ht="30" customHeight="1">
      <c r="A42" s="55" t="n"/>
      <c r="B42" s="22" t="n"/>
      <c r="C42" s="22" t="n"/>
      <c r="D42" s="56" t="n">
        <v>100</v>
      </c>
      <c r="E42" s="56" t="n">
        <v>19</v>
      </c>
      <c r="F42" s="57" t="inlineStr">
        <is>
          <t>Eigene Kategorie. Art wählen, sonst zählt die Buchung nirgends.</t>
        </is>
      </c>
    </row>
    <row r="43" ht="30" customHeight="1">
      <c r="A43" s="55" t="n"/>
      <c r="B43" s="22" t="n"/>
      <c r="C43" s="22" t="n"/>
      <c r="D43" s="56" t="n">
        <v>100</v>
      </c>
      <c r="E43" s="56" t="n">
        <v>19</v>
      </c>
      <c r="F43" s="57" t="inlineStr">
        <is>
          <t>Eigene Kategorie. Art wählen, sonst zählt die Buchung nirgends.</t>
        </is>
      </c>
    </row>
    <row r="44" ht="30" customHeight="1">
      <c r="A44" s="55" t="n"/>
      <c r="B44" s="22" t="n"/>
      <c r="C44" s="22" t="n"/>
      <c r="D44" s="56" t="n">
        <v>100</v>
      </c>
      <c r="E44" s="56" t="n">
        <v>19</v>
      </c>
      <c r="F44" s="57" t="inlineStr">
        <is>
          <t>Eigene Kategorie. Art wählen, sonst zählt die Buchung nirgends.</t>
        </is>
      </c>
    </row>
    <row r="45" ht="30" customHeight="1">
      <c r="A45" s="55" t="n"/>
      <c r="B45" s="22" t="n"/>
      <c r="C45" s="22" t="n"/>
      <c r="D45" s="56" t="n">
        <v>100</v>
      </c>
      <c r="E45" s="56" t="n">
        <v>19</v>
      </c>
      <c r="F45" s="57" t="inlineStr">
        <is>
          <t>Eigene Kategorie. Art wählen, sonst zählt die Buchung nirgends.</t>
        </is>
      </c>
    </row>
    <row r="46" ht="30" customHeight="1">
      <c r="A46" s="55" t="n"/>
      <c r="B46" s="22" t="n"/>
      <c r="C46" s="22" t="n"/>
      <c r="D46" s="56" t="n">
        <v>100</v>
      </c>
      <c r="E46" s="56" t="n">
        <v>19</v>
      </c>
      <c r="F46" s="57" t="inlineStr">
        <is>
          <t>Eigene Kategorie. Art wählen, sonst zählt die Buchung nirgends.</t>
        </is>
      </c>
    </row>
    <row r="48" ht="44" customHeight="1">
      <c r="A48" s="16" t="inlineStr">
        <is>
          <t>Zählt für § 19 UStG heißt, die Einnahmen zählen zum Gesamtumsatz für die Kleinunternehmer-Grenze. Abziehbar ist der Anteil, mit dem eine Ausgabe in den Gewinn eingeht, bei der Bewirtung 70 Prozent. Den üblichen Steuersatz nimmt das Journal, wenn du dort keinen Satz einträgst. Steht auf dem Beleg ein anderer, trag ihn im Journal ein.</t>
        </is>
      </c>
    </row>
  </sheetData>
  <mergeCells count="2">
    <mergeCell ref="A2:F2"/>
    <mergeCell ref="A48:F48"/>
  </mergeCells>
  <conditionalFormatting sqref="B5:B46">
    <cfRule type="cellIs" priority="1" operator="equal" dxfId="1">
      <formula>"Einnahme"</formula>
    </cfRule>
    <cfRule type="cellIs" priority="2" operator="equal" dxfId="2">
      <formula>"Ausgabe"</formula>
    </cfRule>
  </conditionalFormatting>
  <dataValidations count="2">
    <dataValidation sqref="B5:B46" showDropDown="0" showInputMessage="0" showErrorMessage="1" allowBlank="1" error="Bitte Einnahme oder Ausgabe wählen." type="list">
      <formula1>"Einnahme,Ausgabe"</formula1>
    </dataValidation>
    <dataValidation sqref="C5:C46" showDropDown="0" showInputMessage="0" showErrorMessage="1" allowBlank="1" error="Bitte Ja oder Nein wählen." type="list">
      <formula1>"Ja,Nein"</formula1>
    </dataValidation>
  </dataValidations>
  <pageMargins left="0.75" right="0.75" top="1" bottom="1" header="0.5" footer="0.5"/>
  <pageSetup orientation="landscape" paperSize="9"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2026-10-24T13:33:24Z</dcterms:created>
  <dcterms:modified xmlns:dcterms="http://purl.org/dc/terms/" xmlns:xsi="http://www.w3.org/2001/XMLSchema-instance" xsi:type="dcterms:W3CDTF">2026-10-24T13:33:24Z</dcterms:modified>
</cp:coreProperties>
</file>